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Q8" i="1"/>
  <c r="O346"/>
  <c r="O128"/>
  <c r="Q121" l="1"/>
  <c r="Q115"/>
  <c r="Q141" l="1"/>
  <c r="P128"/>
  <c r="Q86" l="1"/>
  <c r="Q351" l="1"/>
  <c r="Q352"/>
  <c r="O196" l="1"/>
  <c r="Q199"/>
  <c r="Q198"/>
  <c r="Q186" l="1"/>
  <c r="Q187"/>
  <c r="Q188"/>
  <c r="Q189"/>
  <c r="Q194"/>
  <c r="Q195"/>
  <c r="Q196"/>
  <c r="Q197"/>
  <c r="H202" l="1"/>
  <c r="H201" s="1"/>
  <c r="K203"/>
  <c r="O203" s="1"/>
  <c r="H204"/>
  <c r="K204" s="1"/>
  <c r="O204" s="1"/>
  <c r="Q203" l="1"/>
  <c r="Q204"/>
  <c r="K202"/>
  <c r="O202" s="1"/>
  <c r="P280"/>
  <c r="Q202" l="1"/>
  <c r="Q295"/>
  <c r="O280"/>
  <c r="Q296" l="1"/>
  <c r="P232" l="1"/>
  <c r="P230"/>
  <c r="Q231"/>
  <c r="Q233"/>
  <c r="O316" l="1"/>
  <c r="O232"/>
  <c r="Q232" l="1"/>
  <c r="O230"/>
  <c r="Q230" l="1"/>
  <c r="O179"/>
  <c r="Q164" l="1"/>
  <c r="O163"/>
  <c r="Q163" l="1"/>
  <c r="P48"/>
  <c r="O48"/>
  <c r="O69" l="1"/>
  <c r="R354"/>
  <c r="R355"/>
  <c r="Q65" l="1"/>
  <c r="O224" l="1"/>
  <c r="Q225"/>
  <c r="K225"/>
  <c r="P224"/>
  <c r="K224"/>
  <c r="H224"/>
  <c r="Q224" l="1"/>
  <c r="O227"/>
  <c r="O226" s="1"/>
  <c r="H228"/>
  <c r="H227" s="1"/>
  <c r="H226" s="1"/>
  <c r="J228"/>
  <c r="N228"/>
  <c r="O228"/>
  <c r="P228"/>
  <c r="Q228" l="1"/>
  <c r="N227"/>
  <c r="N226" s="1"/>
  <c r="J227"/>
  <c r="J226" s="1"/>
  <c r="P227"/>
  <c r="P265"/>
  <c r="P93"/>
  <c r="P13"/>
  <c r="P22"/>
  <c r="P12" l="1"/>
  <c r="Q227"/>
  <c r="P226"/>
  <c r="O297"/>
  <c r="O265"/>
  <c r="K273"/>
  <c r="O93"/>
  <c r="Q110"/>
  <c r="K110"/>
  <c r="Q226" l="1"/>
  <c r="Q273"/>
  <c r="Q80"/>
  <c r="Q81"/>
  <c r="O111" l="1"/>
  <c r="O148" l="1"/>
  <c r="Q161" l="1"/>
  <c r="Q162"/>
  <c r="P158"/>
  <c r="O158"/>
  <c r="P245" l="1"/>
  <c r="Q244"/>
  <c r="P235" l="1"/>
  <c r="O235"/>
  <c r="O245"/>
  <c r="Q33" l="1"/>
  <c r="Q57"/>
  <c r="Q362" l="1"/>
  <c r="Q354"/>
  <c r="P152"/>
  <c r="Q82"/>
  <c r="O358"/>
  <c r="O320"/>
  <c r="O324"/>
  <c r="O304" s="1"/>
  <c r="O276"/>
  <c r="O256"/>
  <c r="O215"/>
  <c r="O174"/>
  <c r="O88"/>
  <c r="P66" l="1"/>
  <c r="O66"/>
  <c r="Q68"/>
  <c r="K68"/>
  <c r="H71" l="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O39"/>
  <c r="K71" l="1"/>
  <c r="O71" s="1"/>
  <c r="Q71" s="1"/>
  <c r="H70"/>
  <c r="H69" s="1"/>
  <c r="K69" s="1"/>
  <c r="Q69" l="1"/>
  <c r="K70"/>
  <c r="O70" s="1"/>
  <c r="Q70" l="1"/>
  <c r="P103"/>
  <c r="O103"/>
  <c r="P117" l="1"/>
  <c r="O119"/>
  <c r="O118" s="1"/>
  <c r="O117" s="1"/>
  <c r="R362" l="1"/>
  <c r="Q124"/>
  <c r="Q127"/>
  <c r="Q145"/>
  <c r="Q155"/>
  <c r="Q335"/>
  <c r="Q336"/>
  <c r="Q337"/>
  <c r="P353"/>
  <c r="P361"/>
  <c r="P365"/>
  <c r="P350"/>
  <c r="P332"/>
  <c r="P339"/>
  <c r="P328"/>
  <c r="P327" s="1"/>
  <c r="P322"/>
  <c r="P318"/>
  <c r="P314"/>
  <c r="P313" s="1"/>
  <c r="P302"/>
  <c r="P301" s="1"/>
  <c r="P283"/>
  <c r="P289"/>
  <c r="P278"/>
  <c r="P272"/>
  <c r="P262"/>
  <c r="P257" s="1"/>
  <c r="P248"/>
  <c r="P242"/>
  <c r="P241" s="1"/>
  <c r="P238"/>
  <c r="P237" s="1"/>
  <c r="P218"/>
  <c r="P217" s="1"/>
  <c r="P221"/>
  <c r="P183"/>
  <c r="P182" s="1"/>
  <c r="P181" s="1"/>
  <c r="P180" s="1"/>
  <c r="P174"/>
  <c r="P173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77"/>
  <c r="P76" s="1"/>
  <c r="P51"/>
  <c r="P55"/>
  <c r="P63"/>
  <c r="P42"/>
  <c r="P25"/>
  <c r="P29"/>
  <c r="P36"/>
  <c r="P16"/>
  <c r="P84" l="1"/>
  <c r="P349"/>
  <c r="P159"/>
  <c r="P116"/>
  <c r="P236"/>
  <c r="P240"/>
  <c r="P256"/>
  <c r="P271"/>
  <c r="P317"/>
  <c r="P321"/>
  <c r="P360"/>
  <c r="P359" s="1"/>
  <c r="P358" s="1"/>
  <c r="P356" s="1"/>
  <c r="P326"/>
  <c r="P312"/>
  <c r="P300"/>
  <c r="P282"/>
  <c r="P281" s="1"/>
  <c r="P277"/>
  <c r="P247"/>
  <c r="P216"/>
  <c r="P215" s="1"/>
  <c r="P153"/>
  <c r="P95"/>
  <c r="P90"/>
  <c r="P75"/>
  <c r="P50"/>
  <c r="P41"/>
  <c r="P24"/>
  <c r="P15"/>
  <c r="P346"/>
  <c r="P179"/>
  <c r="M193"/>
  <c r="P348" l="1"/>
  <c r="P83"/>
  <c r="Q200"/>
  <c r="P320"/>
  <c r="P316"/>
  <c r="P270"/>
  <c r="P325"/>
  <c r="P324" s="1"/>
  <c r="P276"/>
  <c r="P246"/>
  <c r="P94"/>
  <c r="P89"/>
  <c r="P49"/>
  <c r="P40"/>
  <c r="P23"/>
  <c r="P14"/>
  <c r="M125"/>
  <c r="P9" l="1"/>
  <c r="P79"/>
  <c r="P304"/>
  <c r="P298"/>
  <c r="P147"/>
  <c r="P88"/>
  <c r="P73"/>
  <c r="P39"/>
  <c r="M218"/>
  <c r="N365"/>
  <c r="M365"/>
  <c r="N361"/>
  <c r="M361"/>
  <c r="N360"/>
  <c r="M360"/>
  <c r="N359"/>
  <c r="N358" s="1"/>
  <c r="N357" s="1"/>
  <c r="N356" s="1"/>
  <c r="N353"/>
  <c r="M353"/>
  <c r="N352"/>
  <c r="M352"/>
  <c r="N350"/>
  <c r="N349" s="1"/>
  <c r="N348" s="1"/>
  <c r="M349"/>
  <c r="N344"/>
  <c r="N343" s="1"/>
  <c r="N342" s="1"/>
  <c r="N339"/>
  <c r="M339"/>
  <c r="N332"/>
  <c r="M332"/>
  <c r="N328"/>
  <c r="M328"/>
  <c r="N322"/>
  <c r="M322"/>
  <c r="M321" s="1"/>
  <c r="M320" s="1"/>
  <c r="N318"/>
  <c r="N317" s="1"/>
  <c r="N316" s="1"/>
  <c r="M318"/>
  <c r="M317" s="1"/>
  <c r="M316" s="1"/>
  <c r="N314"/>
  <c r="N313" s="1"/>
  <c r="N312" s="1"/>
  <c r="M314"/>
  <c r="M313" s="1"/>
  <c r="M312" s="1"/>
  <c r="M311" s="1"/>
  <c r="M305" s="1"/>
  <c r="M304" s="1"/>
  <c r="N308"/>
  <c r="N307" s="1"/>
  <c r="N306" s="1"/>
  <c r="M308"/>
  <c r="M306"/>
  <c r="N302"/>
  <c r="M302"/>
  <c r="M301" s="1"/>
  <c r="M300" s="1"/>
  <c r="M299" s="1"/>
  <c r="M298" s="1"/>
  <c r="M297" s="1"/>
  <c r="N293"/>
  <c r="N292" s="1"/>
  <c r="N289"/>
  <c r="M289"/>
  <c r="M288" s="1"/>
  <c r="N283"/>
  <c r="M283"/>
  <c r="M282" s="1"/>
  <c r="M281" s="1"/>
  <c r="M280" s="1"/>
  <c r="N278"/>
  <c r="N277" s="1"/>
  <c r="N276" s="1"/>
  <c r="N272"/>
  <c r="M272"/>
  <c r="N271"/>
  <c r="M271"/>
  <c r="N270"/>
  <c r="M270"/>
  <c r="N268"/>
  <c r="N267" s="1"/>
  <c r="N266" s="1"/>
  <c r="M268"/>
  <c r="M267" s="1"/>
  <c r="M266" s="1"/>
  <c r="M265" s="1"/>
  <c r="N265"/>
  <c r="N262"/>
  <c r="N259"/>
  <c r="N258" s="1"/>
  <c r="N253"/>
  <c r="N248"/>
  <c r="N247" s="1"/>
  <c r="N242"/>
  <c r="M242"/>
  <c r="N241"/>
  <c r="M241"/>
  <c r="N240"/>
  <c r="M240"/>
  <c r="N238"/>
  <c r="M238"/>
  <c r="N237"/>
  <c r="M237"/>
  <c r="M236" s="1"/>
  <c r="M235" s="1"/>
  <c r="N236"/>
  <c r="N235" s="1"/>
  <c r="N224" s="1"/>
  <c r="M229"/>
  <c r="M228" s="1"/>
  <c r="M227" s="1"/>
  <c r="M226" s="1"/>
  <c r="N221"/>
  <c r="M221"/>
  <c r="N218"/>
  <c r="N217" s="1"/>
  <c r="N216" s="1"/>
  <c r="M217"/>
  <c r="N215"/>
  <c r="N200" s="1"/>
  <c r="N213"/>
  <c r="N212" s="1"/>
  <c r="N211" s="1"/>
  <c r="N201" s="1"/>
  <c r="N209"/>
  <c r="N207"/>
  <c r="N193"/>
  <c r="N192"/>
  <c r="M192"/>
  <c r="M191" s="1"/>
  <c r="M190" s="1"/>
  <c r="N191"/>
  <c r="N190" s="1"/>
  <c r="N183"/>
  <c r="N182" s="1"/>
  <c r="N181" s="1"/>
  <c r="N180" s="1"/>
  <c r="M183"/>
  <c r="M182" s="1"/>
  <c r="M181" s="1"/>
  <c r="M180" s="1"/>
  <c r="M179" s="1"/>
  <c r="N177"/>
  <c r="M177"/>
  <c r="N176"/>
  <c r="M176"/>
  <c r="N174"/>
  <c r="M174"/>
  <c r="N173"/>
  <c r="M173"/>
  <c r="N171"/>
  <c r="M171"/>
  <c r="M170" s="1"/>
  <c r="N170"/>
  <c r="N168"/>
  <c r="M168"/>
  <c r="M167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 s="1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7"/>
  <c r="N256" s="1"/>
  <c r="N121"/>
  <c r="N206"/>
  <c r="P305"/>
  <c r="P165"/>
  <c r="P47"/>
  <c r="P21"/>
  <c r="P11"/>
  <c r="N116"/>
  <c r="N311"/>
  <c r="N305" s="1"/>
  <c r="N24"/>
  <c r="N23" s="1"/>
  <c r="N22" s="1"/>
  <c r="N21" s="1"/>
  <c r="N20" s="1"/>
  <c r="M216"/>
  <c r="N246"/>
  <c r="N245" s="1"/>
  <c r="N115"/>
  <c r="N179"/>
  <c r="N166" s="1"/>
  <c r="N49"/>
  <c r="N93"/>
  <c r="N87" s="1"/>
  <c r="N129"/>
  <c r="M348"/>
  <c r="M347" s="1"/>
  <c r="M346" s="1"/>
  <c r="M327"/>
  <c r="M326" s="1"/>
  <c r="M307"/>
  <c r="N48"/>
  <c r="M46"/>
  <c r="M47"/>
  <c r="N347"/>
  <c r="N153"/>
  <c r="N167"/>
  <c r="N282"/>
  <c r="N301"/>
  <c r="N321"/>
  <c r="N327"/>
  <c r="I332"/>
  <c r="H332"/>
  <c r="H339"/>
  <c r="H328"/>
  <c r="H327" l="1"/>
  <c r="H326" s="1"/>
  <c r="M325"/>
  <c r="N300"/>
  <c r="N326"/>
  <c r="N324"/>
  <c r="N320"/>
  <c r="N281"/>
  <c r="N152"/>
  <c r="N346"/>
  <c r="J318"/>
  <c r="J317" s="1"/>
  <c r="J316" s="1"/>
  <c r="H361"/>
  <c r="H360" s="1"/>
  <c r="H365"/>
  <c r="H353"/>
  <c r="H352" s="1"/>
  <c r="H344"/>
  <c r="H343" s="1"/>
  <c r="H342" s="1"/>
  <c r="H322"/>
  <c r="H321" s="1"/>
  <c r="H320" s="1"/>
  <c r="H302"/>
  <c r="H301" s="1"/>
  <c r="H300" s="1"/>
  <c r="H299" s="1"/>
  <c r="H298" s="1"/>
  <c r="H297" s="1"/>
  <c r="H293"/>
  <c r="H292" s="1"/>
  <c r="H283"/>
  <c r="H282" s="1"/>
  <c r="H289"/>
  <c r="H259"/>
  <c r="H258" s="1"/>
  <c r="H262"/>
  <c r="H253"/>
  <c r="H248"/>
  <c r="H247" s="1"/>
  <c r="H242"/>
  <c r="H241" s="1"/>
  <c r="H240" s="1"/>
  <c r="H238"/>
  <c r="H237" s="1"/>
  <c r="H236" s="1"/>
  <c r="H207"/>
  <c r="H206" s="1"/>
  <c r="H209"/>
  <c r="H211"/>
  <c r="H177"/>
  <c r="H176" s="1"/>
  <c r="H174"/>
  <c r="H173" s="1"/>
  <c r="H171"/>
  <c r="H170" s="1"/>
  <c r="H168"/>
  <c r="H167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3"/>
  <c r="H182" s="1"/>
  <c r="H181" s="1"/>
  <c r="H180" s="1"/>
  <c r="K208"/>
  <c r="O208" s="1"/>
  <c r="K210"/>
  <c r="O210" s="1"/>
  <c r="K214"/>
  <c r="O214" s="1"/>
  <c r="K220"/>
  <c r="K239"/>
  <c r="K243"/>
  <c r="K250"/>
  <c r="K252"/>
  <c r="K255"/>
  <c r="K260"/>
  <c r="O260" s="1"/>
  <c r="K264"/>
  <c r="K287"/>
  <c r="K290"/>
  <c r="K291"/>
  <c r="K294"/>
  <c r="O294" s="1"/>
  <c r="K303"/>
  <c r="H314"/>
  <c r="H313" s="1"/>
  <c r="H312" s="1"/>
  <c r="H318"/>
  <c r="H317" s="1"/>
  <c r="H316" s="1"/>
  <c r="K323"/>
  <c r="K329"/>
  <c r="K330"/>
  <c r="K331"/>
  <c r="K333"/>
  <c r="K334"/>
  <c r="K335"/>
  <c r="K340"/>
  <c r="K341"/>
  <c r="K363"/>
  <c r="K364"/>
  <c r="K367"/>
  <c r="K366"/>
  <c r="J365"/>
  <c r="J361" s="1"/>
  <c r="I365"/>
  <c r="I361" s="1"/>
  <c r="J360"/>
  <c r="I360"/>
  <c r="J359"/>
  <c r="J358" s="1"/>
  <c r="J357" s="1"/>
  <c r="J356" s="1"/>
  <c r="J353"/>
  <c r="I353"/>
  <c r="J352"/>
  <c r="I352"/>
  <c r="J350"/>
  <c r="J349" s="1"/>
  <c r="J348" s="1"/>
  <c r="J347" s="1"/>
  <c r="J346" s="1"/>
  <c r="I349"/>
  <c r="I348" s="1"/>
  <c r="I347" s="1"/>
  <c r="I346" s="1"/>
  <c r="J344"/>
  <c r="J343" s="1"/>
  <c r="J342" s="1"/>
  <c r="J339"/>
  <c r="I339"/>
  <c r="K338"/>
  <c r="K337"/>
  <c r="K336"/>
  <c r="J332"/>
  <c r="J328"/>
  <c r="I328"/>
  <c r="I327" s="1"/>
  <c r="I326" s="1"/>
  <c r="J322"/>
  <c r="J321" s="1"/>
  <c r="J320" s="1"/>
  <c r="I322"/>
  <c r="I321" s="1"/>
  <c r="I320" s="1"/>
  <c r="I318"/>
  <c r="I317" s="1"/>
  <c r="I316" s="1"/>
  <c r="J314"/>
  <c r="I314"/>
  <c r="J313"/>
  <c r="I313"/>
  <c r="J312"/>
  <c r="I312"/>
  <c r="I311" s="1"/>
  <c r="I305" s="1"/>
  <c r="I304" s="1"/>
  <c r="K309"/>
  <c r="O309" s="1"/>
  <c r="J308"/>
  <c r="I308"/>
  <c r="I307" s="1"/>
  <c r="J307"/>
  <c r="J306" s="1"/>
  <c r="I306"/>
  <c r="J302"/>
  <c r="I302"/>
  <c r="I301" s="1"/>
  <c r="J301"/>
  <c r="J300" s="1"/>
  <c r="J299" s="1"/>
  <c r="J298" s="1"/>
  <c r="J297" s="1"/>
  <c r="I300"/>
  <c r="I299" s="1"/>
  <c r="I298" s="1"/>
  <c r="I297" s="1"/>
  <c r="J293"/>
  <c r="J292" s="1"/>
  <c r="J289"/>
  <c r="I289"/>
  <c r="I288" s="1"/>
  <c r="K288"/>
  <c r="K286"/>
  <c r="K285"/>
  <c r="J283"/>
  <c r="J282" s="1"/>
  <c r="I283"/>
  <c r="I282" s="1"/>
  <c r="I281" s="1"/>
  <c r="I280" s="1"/>
  <c r="J278"/>
  <c r="J277" s="1"/>
  <c r="J276" s="1"/>
  <c r="K275"/>
  <c r="J272"/>
  <c r="I272"/>
  <c r="J271"/>
  <c r="I271"/>
  <c r="J270"/>
  <c r="I270"/>
  <c r="J268"/>
  <c r="J267" s="1"/>
  <c r="J266" s="1"/>
  <c r="I268"/>
  <c r="I267" s="1"/>
  <c r="I266" s="1"/>
  <c r="I265" s="1"/>
  <c r="J265"/>
  <c r="K263"/>
  <c r="O263" s="1"/>
  <c r="J262"/>
  <c r="K261"/>
  <c r="O261" s="1"/>
  <c r="J259"/>
  <c r="J253"/>
  <c r="K251"/>
  <c r="K249"/>
  <c r="O249" s="1"/>
  <c r="J248"/>
  <c r="J247" s="1"/>
  <c r="J242"/>
  <c r="J241" s="1"/>
  <c r="I242"/>
  <c r="I241" s="1"/>
  <c r="I240" s="1"/>
  <c r="J240"/>
  <c r="J235" s="1"/>
  <c r="J238"/>
  <c r="J237" s="1"/>
  <c r="J236" s="1"/>
  <c r="I238"/>
  <c r="I237" s="1"/>
  <c r="I236" s="1"/>
  <c r="I229"/>
  <c r="I228" s="1"/>
  <c r="I227" s="1"/>
  <c r="I226" s="1"/>
  <c r="K223"/>
  <c r="J221"/>
  <c r="I221"/>
  <c r="J218"/>
  <c r="I218"/>
  <c r="J217"/>
  <c r="I217"/>
  <c r="J216"/>
  <c r="J215"/>
  <c r="J200" s="1"/>
  <c r="J213"/>
  <c r="K213" s="1"/>
  <c r="O213" s="1"/>
  <c r="J209"/>
  <c r="J207"/>
  <c r="J193"/>
  <c r="I193"/>
  <c r="J192"/>
  <c r="J191" s="1"/>
  <c r="J190" s="1"/>
  <c r="I192"/>
  <c r="I191" s="1"/>
  <c r="I190" s="1"/>
  <c r="J183"/>
  <c r="I183"/>
  <c r="I182" s="1"/>
  <c r="I181" s="1"/>
  <c r="I180" s="1"/>
  <c r="I179" s="1"/>
  <c r="J182"/>
  <c r="J181" s="1"/>
  <c r="J180" s="1"/>
  <c r="J179" s="1"/>
  <c r="K178"/>
  <c r="O178" s="1"/>
  <c r="J177"/>
  <c r="J176" s="1"/>
  <c r="I177"/>
  <c r="I176" s="1"/>
  <c r="K175"/>
  <c r="J174"/>
  <c r="I174"/>
  <c r="I173" s="1"/>
  <c r="J173"/>
  <c r="K172"/>
  <c r="O172" s="1"/>
  <c r="J171"/>
  <c r="J170" s="1"/>
  <c r="I171"/>
  <c r="I170" s="1"/>
  <c r="K169"/>
  <c r="O169" s="1"/>
  <c r="J168"/>
  <c r="J167" s="1"/>
  <c r="I168"/>
  <c r="I167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I16"/>
  <c r="J15"/>
  <c r="J11"/>
  <c r="Q294" l="1"/>
  <c r="J224"/>
  <c r="O13"/>
  <c r="Q249"/>
  <c r="Q261"/>
  <c r="Q263"/>
  <c r="Q275"/>
  <c r="Q285"/>
  <c r="Q309"/>
  <c r="R366"/>
  <c r="Q366"/>
  <c r="R364"/>
  <c r="Q364"/>
  <c r="Q341"/>
  <c r="Q333"/>
  <c r="Q330"/>
  <c r="Q290"/>
  <c r="Q264"/>
  <c r="Q255"/>
  <c r="Q250"/>
  <c r="Q239"/>
  <c r="Q251"/>
  <c r="Q286"/>
  <c r="Q338"/>
  <c r="R367"/>
  <c r="Q367"/>
  <c r="R363"/>
  <c r="Q363"/>
  <c r="Q340"/>
  <c r="Q334"/>
  <c r="Q331"/>
  <c r="Q329"/>
  <c r="Q303"/>
  <c r="Q291"/>
  <c r="Q287"/>
  <c r="Q260"/>
  <c r="Q252"/>
  <c r="Q243"/>
  <c r="Q17"/>
  <c r="Q35"/>
  <c r="Q45"/>
  <c r="Q58"/>
  <c r="Q60"/>
  <c r="Q62"/>
  <c r="Q72"/>
  <c r="Q98"/>
  <c r="Q101"/>
  <c r="Q140"/>
  <c r="Q151"/>
  <c r="Q156"/>
  <c r="Q169"/>
  <c r="Q178"/>
  <c r="Q213"/>
  <c r="Q220"/>
  <c r="Q210"/>
  <c r="Q19"/>
  <c r="Q26"/>
  <c r="Q34"/>
  <c r="Q43"/>
  <c r="Q56"/>
  <c r="Q59"/>
  <c r="Q61"/>
  <c r="Q64"/>
  <c r="Q92"/>
  <c r="Q97"/>
  <c r="Q99"/>
  <c r="O116"/>
  <c r="Q126"/>
  <c r="Q172"/>
  <c r="Q175"/>
  <c r="Q223"/>
  <c r="Q214"/>
  <c r="Q208"/>
  <c r="Q102"/>
  <c r="Q120"/>
  <c r="Q288"/>
  <c r="I93"/>
  <c r="K77"/>
  <c r="O77" s="1"/>
  <c r="K106"/>
  <c r="O106" s="1"/>
  <c r="K108"/>
  <c r="O108" s="1"/>
  <c r="O109"/>
  <c r="K113"/>
  <c r="O113" s="1"/>
  <c r="J327"/>
  <c r="M324"/>
  <c r="K105"/>
  <c r="K160"/>
  <c r="N147"/>
  <c r="N146"/>
  <c r="N325"/>
  <c r="N299"/>
  <c r="N47"/>
  <c r="N9"/>
  <c r="N280"/>
  <c r="N304"/>
  <c r="I111"/>
  <c r="K125"/>
  <c r="K361"/>
  <c r="O361" s="1"/>
  <c r="H24"/>
  <c r="H23" s="1"/>
  <c r="H22" s="1"/>
  <c r="H21" s="1"/>
  <c r="H20" s="1"/>
  <c r="H50"/>
  <c r="H49" s="1"/>
  <c r="K289"/>
  <c r="O289" s="1"/>
  <c r="I325"/>
  <c r="I324" s="1"/>
  <c r="H311"/>
  <c r="J311"/>
  <c r="J305" s="1"/>
  <c r="J23"/>
  <c r="J22" s="1"/>
  <c r="J21" s="1"/>
  <c r="J20" s="1"/>
  <c r="J206"/>
  <c r="K206" s="1"/>
  <c r="O206" s="1"/>
  <c r="H87"/>
  <c r="H257"/>
  <c r="H256" s="1"/>
  <c r="H281"/>
  <c r="H280" s="1"/>
  <c r="H325"/>
  <c r="H324" s="1"/>
  <c r="H359"/>
  <c r="H358" s="1"/>
  <c r="H357" s="1"/>
  <c r="H356" s="1"/>
  <c r="J93"/>
  <c r="J87" s="1"/>
  <c r="H146"/>
  <c r="H128" s="1"/>
  <c r="H147"/>
  <c r="H246"/>
  <c r="H245" s="1"/>
  <c r="I216"/>
  <c r="J324"/>
  <c r="K96"/>
  <c r="K93"/>
  <c r="K100"/>
  <c r="J281"/>
  <c r="J280" s="1"/>
  <c r="J326"/>
  <c r="J325" s="1"/>
  <c r="J50"/>
  <c r="K176"/>
  <c r="O176" s="1"/>
  <c r="I235"/>
  <c r="H218"/>
  <c r="H217" s="1"/>
  <c r="K217" s="1"/>
  <c r="O217" s="1"/>
  <c r="I116"/>
  <c r="K88"/>
  <c r="K322"/>
  <c r="O322" s="1"/>
  <c r="H308"/>
  <c r="H307" s="1"/>
  <c r="H306" s="1"/>
  <c r="K310"/>
  <c r="K308" s="1"/>
  <c r="K247"/>
  <c r="O247" s="1"/>
  <c r="J116"/>
  <c r="J115"/>
  <c r="J212"/>
  <c r="K253"/>
  <c r="J246"/>
  <c r="J245" s="1"/>
  <c r="K245" s="1"/>
  <c r="K259"/>
  <c r="O259" s="1"/>
  <c r="J258"/>
  <c r="J257" s="1"/>
  <c r="J256" s="1"/>
  <c r="J234" s="1"/>
  <c r="K365"/>
  <c r="O365" s="1"/>
  <c r="K339"/>
  <c r="O339" s="1"/>
  <c r="K332"/>
  <c r="O332" s="1"/>
  <c r="K328"/>
  <c r="O328" s="1"/>
  <c r="K302"/>
  <c r="O302" s="1"/>
  <c r="K292"/>
  <c r="O292" s="1"/>
  <c r="K240"/>
  <c r="O240" s="1"/>
  <c r="K241"/>
  <c r="O241" s="1"/>
  <c r="K237"/>
  <c r="O237" s="1"/>
  <c r="K262"/>
  <c r="O262" s="1"/>
  <c r="K293"/>
  <c r="O293" s="1"/>
  <c r="K248"/>
  <c r="O248" s="1"/>
  <c r="K242"/>
  <c r="O242" s="1"/>
  <c r="K238"/>
  <c r="O238" s="1"/>
  <c r="K209"/>
  <c r="O209" s="1"/>
  <c r="K177"/>
  <c r="O177" s="1"/>
  <c r="K173"/>
  <c r="O173" s="1"/>
  <c r="K174"/>
  <c r="K170"/>
  <c r="O170" s="1"/>
  <c r="K171"/>
  <c r="O171" s="1"/>
  <c r="K154"/>
  <c r="O154" s="1"/>
  <c r="K150"/>
  <c r="O150" s="1"/>
  <c r="H133"/>
  <c r="H132" s="1"/>
  <c r="H131" s="1"/>
  <c r="H130" s="1"/>
  <c r="K207"/>
  <c r="O207" s="1"/>
  <c r="K168"/>
  <c r="O168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Q85" s="1"/>
  <c r="K143"/>
  <c r="O143" s="1"/>
  <c r="J166"/>
  <c r="K185"/>
  <c r="J147"/>
  <c r="J146"/>
  <c r="K144"/>
  <c r="O144" s="1"/>
  <c r="K219"/>
  <c r="K205"/>
  <c r="O205" s="1"/>
  <c r="K229"/>
  <c r="K228" s="1"/>
  <c r="K227" s="1"/>
  <c r="K226" s="1"/>
  <c r="K254"/>
  <c r="O254" s="1"/>
  <c r="K315"/>
  <c r="K319"/>
  <c r="K320"/>
  <c r="K321"/>
  <c r="O321" s="1"/>
  <c r="K343"/>
  <c r="O343" s="1"/>
  <c r="K344"/>
  <c r="O344" s="1"/>
  <c r="K345"/>
  <c r="O345" s="1"/>
  <c r="K353"/>
  <c r="O353" s="1"/>
  <c r="R353" s="1"/>
  <c r="K354"/>
  <c r="Q292" l="1"/>
  <c r="Q293"/>
  <c r="J304"/>
  <c r="Q343"/>
  <c r="Q238"/>
  <c r="Q248"/>
  <c r="Q262"/>
  <c r="Q241"/>
  <c r="Q328"/>
  <c r="Q339"/>
  <c r="Q245"/>
  <c r="Q247"/>
  <c r="Q289"/>
  <c r="Q345"/>
  <c r="Q320"/>
  <c r="Q254"/>
  <c r="Q344"/>
  <c r="Q321"/>
  <c r="Q242"/>
  <c r="Q237"/>
  <c r="Q240"/>
  <c r="Q302"/>
  <c r="Q332"/>
  <c r="R365"/>
  <c r="Q365"/>
  <c r="Q259"/>
  <c r="Q253"/>
  <c r="Q322"/>
  <c r="Q361"/>
  <c r="R361"/>
  <c r="K76"/>
  <c r="O76" s="1"/>
  <c r="Q358"/>
  <c r="R358"/>
  <c r="K112"/>
  <c r="O112" s="1"/>
  <c r="Q143"/>
  <c r="Q53"/>
  <c r="Q54"/>
  <c r="Q32"/>
  <c r="Q63"/>
  <c r="Q55"/>
  <c r="Q91"/>
  <c r="Q168"/>
  <c r="Q154"/>
  <c r="Q170"/>
  <c r="Q209"/>
  <c r="Q206"/>
  <c r="Q125"/>
  <c r="Q114"/>
  <c r="Q77"/>
  <c r="Q205"/>
  <c r="Q217"/>
  <c r="Q144"/>
  <c r="Q31"/>
  <c r="Q38"/>
  <c r="Q28"/>
  <c r="Q94"/>
  <c r="Q153"/>
  <c r="Q207"/>
  <c r="Q150"/>
  <c r="Q171"/>
  <c r="Q174"/>
  <c r="Q177"/>
  <c r="Q88"/>
  <c r="Q176"/>
  <c r="Q113"/>
  <c r="Q78"/>
  <c r="Q152"/>
  <c r="Q100"/>
  <c r="Q108"/>
  <c r="Q106"/>
  <c r="Q93"/>
  <c r="Q109"/>
  <c r="Q107"/>
  <c r="Q119"/>
  <c r="Q173"/>
  <c r="K246"/>
  <c r="O246" s="1"/>
  <c r="K318"/>
  <c r="O318" s="1"/>
  <c r="K307"/>
  <c r="O307" s="1"/>
  <c r="O308"/>
  <c r="K218"/>
  <c r="O218" s="1"/>
  <c r="K16"/>
  <c r="K95"/>
  <c r="O95" s="1"/>
  <c r="O96"/>
  <c r="K314"/>
  <c r="K306"/>
  <c r="O306" s="1"/>
  <c r="O310"/>
  <c r="K104"/>
  <c r="O105"/>
  <c r="K75"/>
  <c r="K183"/>
  <c r="K159"/>
  <c r="O160"/>
  <c r="Q160" s="1"/>
  <c r="N234"/>
  <c r="N46"/>
  <c r="N298"/>
  <c r="N128"/>
  <c r="I46"/>
  <c r="J49"/>
  <c r="J48" s="1"/>
  <c r="J47" s="1"/>
  <c r="J46" s="1"/>
  <c r="H305"/>
  <c r="H304" s="1"/>
  <c r="J128"/>
  <c r="I47"/>
  <c r="K11"/>
  <c r="K90"/>
  <c r="O90" s="1"/>
  <c r="K118"/>
  <c r="K167"/>
  <c r="O167" s="1"/>
  <c r="K149"/>
  <c r="O149" s="1"/>
  <c r="H268"/>
  <c r="H267" s="1"/>
  <c r="H266" s="1"/>
  <c r="K301"/>
  <c r="O301" s="1"/>
  <c r="K327"/>
  <c r="O327" s="1"/>
  <c r="H221"/>
  <c r="H216" s="1"/>
  <c r="K258"/>
  <c r="O258" s="1"/>
  <c r="H48"/>
  <c r="H47" s="1"/>
  <c r="H46" s="1"/>
  <c r="H9" s="1"/>
  <c r="K84"/>
  <c r="O84" s="1"/>
  <c r="Q84" s="1"/>
  <c r="K152"/>
  <c r="H272"/>
  <c r="H271" s="1"/>
  <c r="H270" s="1"/>
  <c r="K212"/>
  <c r="O212" s="1"/>
  <c r="J211"/>
  <c r="J201" s="1"/>
  <c r="K201" s="1"/>
  <c r="O201" s="1"/>
  <c r="K257"/>
  <c r="O257" s="1"/>
  <c r="K256"/>
  <c r="K352"/>
  <c r="K342"/>
  <c r="O342" s="1"/>
  <c r="H350"/>
  <c r="H349" s="1"/>
  <c r="H348" s="1"/>
  <c r="K44"/>
  <c r="K30"/>
  <c r="K29"/>
  <c r="O29" s="1"/>
  <c r="K269"/>
  <c r="K142"/>
  <c r="O142" s="1"/>
  <c r="K124"/>
  <c r="K36"/>
  <c r="O36" s="1"/>
  <c r="K37"/>
  <c r="K27"/>
  <c r="O27" s="1"/>
  <c r="O22" s="1"/>
  <c r="O12" l="1"/>
  <c r="Q201"/>
  <c r="K317"/>
  <c r="O317" s="1"/>
  <c r="K111"/>
  <c r="Q112"/>
  <c r="Q318"/>
  <c r="Q301"/>
  <c r="Q306"/>
  <c r="Q307"/>
  <c r="Q246"/>
  <c r="O356"/>
  <c r="Q357"/>
  <c r="R357"/>
  <c r="Q257"/>
  <c r="Q342"/>
  <c r="Q256"/>
  <c r="Q258"/>
  <c r="Q327"/>
  <c r="Q310"/>
  <c r="Q315"/>
  <c r="Q308"/>
  <c r="Q319"/>
  <c r="Q37"/>
  <c r="Q30"/>
  <c r="Q212"/>
  <c r="Q149"/>
  <c r="Q185"/>
  <c r="Q76"/>
  <c r="Q95"/>
  <c r="Q218"/>
  <c r="Q27"/>
  <c r="Q36"/>
  <c r="Q29"/>
  <c r="Q44"/>
  <c r="Q167"/>
  <c r="Q90"/>
  <c r="Q229"/>
  <c r="Q96"/>
  <c r="Q18"/>
  <c r="Q219"/>
  <c r="Q111"/>
  <c r="Q105"/>
  <c r="Q118"/>
  <c r="Q142"/>
  <c r="K268"/>
  <c r="O268" s="1"/>
  <c r="O269"/>
  <c r="L11"/>
  <c r="O11"/>
  <c r="K313"/>
  <c r="O314"/>
  <c r="K15"/>
  <c r="O15" s="1"/>
  <c r="O16"/>
  <c r="K267"/>
  <c r="K74"/>
  <c r="O75"/>
  <c r="K103"/>
  <c r="O104"/>
  <c r="K316"/>
  <c r="K182"/>
  <c r="O183"/>
  <c r="K158"/>
  <c r="O159"/>
  <c r="Q159" s="1"/>
  <c r="K123"/>
  <c r="N297"/>
  <c r="N165"/>
  <c r="K46"/>
  <c r="J9"/>
  <c r="H215"/>
  <c r="H200" s="1"/>
  <c r="K200" s="1"/>
  <c r="H347"/>
  <c r="K348"/>
  <c r="O348" s="1"/>
  <c r="Q348" s="1"/>
  <c r="H193"/>
  <c r="H192" s="1"/>
  <c r="H191" s="1"/>
  <c r="K115"/>
  <c r="K83"/>
  <c r="K326"/>
  <c r="O326" s="1"/>
  <c r="K116"/>
  <c r="K117"/>
  <c r="K10"/>
  <c r="K300"/>
  <c r="O300" s="1"/>
  <c r="H265"/>
  <c r="K148"/>
  <c r="H138"/>
  <c r="H137" s="1"/>
  <c r="H136" s="1"/>
  <c r="K211"/>
  <c r="O211" s="1"/>
  <c r="K89"/>
  <c r="O89" s="1"/>
  <c r="K139"/>
  <c r="K141"/>
  <c r="K222"/>
  <c r="K274"/>
  <c r="K362"/>
  <c r="K25"/>
  <c r="O25" s="1"/>
  <c r="K134"/>
  <c r="Q11" l="1"/>
  <c r="Q12"/>
  <c r="Q300"/>
  <c r="Q316"/>
  <c r="Q326"/>
  <c r="Q317"/>
  <c r="Q268"/>
  <c r="Q314"/>
  <c r="Q269"/>
  <c r="Q356"/>
  <c r="R356"/>
  <c r="Q211"/>
  <c r="Q148"/>
  <c r="O147"/>
  <c r="Q158"/>
  <c r="Q15"/>
  <c r="Q25"/>
  <c r="Q89"/>
  <c r="Q183"/>
  <c r="Q75"/>
  <c r="Q16"/>
  <c r="Q104"/>
  <c r="Q103"/>
  <c r="Q117"/>
  <c r="Q116"/>
  <c r="Q83"/>
  <c r="Q46"/>
  <c r="K221"/>
  <c r="O221" s="1"/>
  <c r="L10"/>
  <c r="K133"/>
  <c r="O133" s="1"/>
  <c r="O134"/>
  <c r="K272"/>
  <c r="K312"/>
  <c r="O312" s="1"/>
  <c r="O313"/>
  <c r="K216"/>
  <c r="K138"/>
  <c r="O139"/>
  <c r="K73"/>
  <c r="O73" s="1"/>
  <c r="K266"/>
  <c r="O266" s="1"/>
  <c r="O267"/>
  <c r="K181"/>
  <c r="O182"/>
  <c r="K122"/>
  <c r="O123"/>
  <c r="N8"/>
  <c r="H190"/>
  <c r="K190" s="1"/>
  <c r="O190" s="1"/>
  <c r="H179"/>
  <c r="H346"/>
  <c r="K346" s="1"/>
  <c r="K347"/>
  <c r="H129"/>
  <c r="H135"/>
  <c r="K146"/>
  <c r="K128"/>
  <c r="K324"/>
  <c r="K325"/>
  <c r="O325" s="1"/>
  <c r="K79"/>
  <c r="O79" s="1"/>
  <c r="K284"/>
  <c r="O165" s="1"/>
  <c r="K299"/>
  <c r="K147"/>
  <c r="J165"/>
  <c r="J8" s="1"/>
  <c r="K40"/>
  <c r="O40" s="1"/>
  <c r="K39"/>
  <c r="K24"/>
  <c r="O24" s="1"/>
  <c r="K351"/>
  <c r="K52"/>
  <c r="K48"/>
  <c r="K194"/>
  <c r="K360"/>
  <c r="O360" s="1"/>
  <c r="K311"/>
  <c r="K51"/>
  <c r="O51" s="1"/>
  <c r="Q10" l="1"/>
  <c r="Q190"/>
  <c r="K132"/>
  <c r="K131" s="1"/>
  <c r="Q79"/>
  <c r="Q311"/>
  <c r="Q299"/>
  <c r="Q267"/>
  <c r="Q312"/>
  <c r="R360"/>
  <c r="Q360"/>
  <c r="Q325"/>
  <c r="Q266"/>
  <c r="Q313"/>
  <c r="Q274"/>
  <c r="Q52"/>
  <c r="Q24"/>
  <c r="Q40"/>
  <c r="Q146"/>
  <c r="Q123"/>
  <c r="Q182"/>
  <c r="Q74"/>
  <c r="Q133"/>
  <c r="Q139"/>
  <c r="Q221"/>
  <c r="Q134"/>
  <c r="Q222"/>
  <c r="Q51"/>
  <c r="Q48"/>
  <c r="Q39"/>
  <c r="Q147"/>
  <c r="Q347"/>
  <c r="Q73"/>
  <c r="H166"/>
  <c r="K179"/>
  <c r="K193"/>
  <c r="K350"/>
  <c r="K271"/>
  <c r="O272"/>
  <c r="K215"/>
  <c r="O216"/>
  <c r="K137"/>
  <c r="O138"/>
  <c r="K180"/>
  <c r="O180" s="1"/>
  <c r="O181"/>
  <c r="K121"/>
  <c r="O122"/>
  <c r="K297"/>
  <c r="O8" s="1"/>
  <c r="K298"/>
  <c r="O298" s="1"/>
  <c r="H278"/>
  <c r="H277" s="1"/>
  <c r="H276" s="1"/>
  <c r="K276" s="1"/>
  <c r="K279"/>
  <c r="H235"/>
  <c r="H234" s="1"/>
  <c r="H165" s="1"/>
  <c r="K283"/>
  <c r="O283" s="1"/>
  <c r="K135"/>
  <c r="O135" s="1"/>
  <c r="K50"/>
  <c r="O50" s="1"/>
  <c r="K359"/>
  <c r="O359" s="1"/>
  <c r="K23"/>
  <c r="O23" s="1"/>
  <c r="K14"/>
  <c r="O132" l="1"/>
  <c r="Q128"/>
  <c r="Q276"/>
  <c r="Q324"/>
  <c r="Q359"/>
  <c r="R359"/>
  <c r="Q283"/>
  <c r="Q272"/>
  <c r="O305"/>
  <c r="Q50"/>
  <c r="Q135"/>
  <c r="Q180"/>
  <c r="Q215"/>
  <c r="Q122"/>
  <c r="Q181"/>
  <c r="Q138"/>
  <c r="Q132"/>
  <c r="Q216"/>
  <c r="Q298"/>
  <c r="Q297"/>
  <c r="Q23"/>
  <c r="K278"/>
  <c r="K13"/>
  <c r="O14"/>
  <c r="K270"/>
  <c r="O271"/>
  <c r="K349"/>
  <c r="O349" s="1"/>
  <c r="Q349" s="1"/>
  <c r="O350"/>
  <c r="Q350" s="1"/>
  <c r="K192"/>
  <c r="O193"/>
  <c r="K136"/>
  <c r="O136" s="1"/>
  <c r="O137"/>
  <c r="K130"/>
  <c r="O131"/>
  <c r="K236"/>
  <c r="H104"/>
  <c r="H103" s="1"/>
  <c r="K87" s="1"/>
  <c r="K304"/>
  <c r="K305"/>
  <c r="K282"/>
  <c r="O282" s="1"/>
  <c r="K358"/>
  <c r="K49"/>
  <c r="O49" s="1"/>
  <c r="K21"/>
  <c r="O21" s="1"/>
  <c r="K166"/>
  <c r="Q193" l="1"/>
  <c r="Q271"/>
  <c r="Q279"/>
  <c r="Q304"/>
  <c r="Q305"/>
  <c r="Q131"/>
  <c r="Q137"/>
  <c r="Q14"/>
  <c r="Q179"/>
  <c r="Q49"/>
  <c r="Q136"/>
  <c r="Q13"/>
  <c r="Q282"/>
  <c r="Q166"/>
  <c r="Q21"/>
  <c r="K191"/>
  <c r="O191" s="1"/>
  <c r="O192"/>
  <c r="K265"/>
  <c r="O270"/>
  <c r="K277"/>
  <c r="O277" s="1"/>
  <c r="O278"/>
  <c r="K235"/>
  <c r="O236"/>
  <c r="O130"/>
  <c r="K129"/>
  <c r="O129" s="1"/>
  <c r="K281"/>
  <c r="O281" s="1"/>
  <c r="K356"/>
  <c r="K22"/>
  <c r="K357"/>
  <c r="K20"/>
  <c r="Q192" l="1"/>
  <c r="Q191"/>
  <c r="Q236"/>
  <c r="Q278"/>
  <c r="Q270"/>
  <c r="Q235"/>
  <c r="Q277"/>
  <c r="Q265"/>
  <c r="Q130"/>
  <c r="Q129"/>
  <c r="Q281"/>
  <c r="Q22"/>
  <c r="Q20"/>
  <c r="K280"/>
  <c r="K42"/>
  <c r="O42" s="1"/>
  <c r="K41"/>
  <c r="O41" s="1"/>
  <c r="K9"/>
  <c r="K47"/>
  <c r="O47" s="1"/>
  <c r="Q47" l="1"/>
  <c r="Q41"/>
  <c r="Q42"/>
  <c r="Q280"/>
  <c r="K234"/>
  <c r="Q9" l="1"/>
  <c r="Q234"/>
  <c r="H8"/>
  <c r="K8" s="1"/>
  <c r="K165"/>
  <c r="Q165" l="1"/>
</calcChain>
</file>

<file path=xl/sharedStrings.xml><?xml version="1.0" encoding="utf-8"?>
<sst xmlns="http://schemas.openxmlformats.org/spreadsheetml/2006/main" count="1738" uniqueCount="274">
  <si>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</si>
  <si>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</si>
  <si>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</si>
  <si>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</si>
  <si>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</si>
  <si>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</si>
  <si>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</si>
  <si>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</si>
  <si>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</si>
  <si>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</si>
  <si>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</si>
  <si>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</si>
  <si>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</si>
  <si>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</si>
  <si>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</si>
  <si>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</si>
  <si>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</si>
  <si>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</si>
  <si>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</si>
  <si>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</si>
  <si>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</si>
  <si>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</si>
  <si>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</si>
  <si>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</si>
  <si>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</si>
  <si>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</si>
  <si>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</si>
  <si>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</si>
  <si>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</si>
  <si>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</si>
  <si>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</si>
  <si>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</si>
  <si>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</si>
  <si>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</si>
  <si>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</si>
  <si>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</si>
  <si>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</si>
  <si>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</si>
  <si>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</si>
  <si>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</si>
  <si>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</si>
  <si>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</si>
  <si>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</si>
  <si>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</si>
  <si>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</si>
  <si>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</si>
  <si>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</si>
  <si>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</si>
  <si>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</si>
  <si>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</si>
  <si>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</si>
  <si>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</si>
  <si>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</si>
  <si>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</si>
  <si>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</si>
  <si>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</si>
  <si>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</si>
  <si>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</si>
  <si>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</si>
  <si>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</si>
  <si>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</si>
  <si>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</si>
  <si>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</si>
  <si>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</si>
  <si>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</si>
  <si>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</si>
  <si>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</si>
  <si>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</si>
  <si>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</si>
  <si>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</si>
  <si>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</si>
  <si>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</si>
  <si>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</si>
  <si>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</si>
  <si>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</si>
  <si>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</si>
  <si>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</si>
  <si>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</si>
  <si>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</si>
  <si>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</si>
  <si>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</si>
  <si>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</si>
  <si>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</si>
  <si>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</si>
  <si>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</si>
  <si>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</si>
  <si>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</si>
  <si>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</si>
  <si>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</si>
  <si>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</si>
  <si>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</si>
  <si>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</si>
  <si>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</si>
  <si>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</si>
  <si>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</si>
  <si>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</si>
  <si>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</si>
  <si>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</si>
  <si>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</si>
  <si>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</si>
  <si>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</si>
  <si>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</si>
  <si>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</si>
  <si>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</si>
  <si>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</si>
  <si>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</si>
  <si>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</si>
  <si>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</si>
  <si>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</si>
  <si>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</si>
  <si>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</si>
  <si>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</si>
  <si>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</si>
  <si>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</si>
  <si>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</si>
  <si>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</si>
  <si>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</si>
  <si>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</si>
  <si>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</si>
  <si>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</si>
  <si>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</si>
  <si>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</si>
  <si>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</si>
  <si>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</si>
  <si>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</si>
  <si>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</si>
  <si>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</si>
  <si>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</si>
  <si>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</si>
  <si>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</si>
  <si>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</si>
  <si>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</si>
  <si>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</si>
  <si>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</si>
  <si>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</si>
  <si>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</si>
  <si>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</si>
  <si>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</si>
  <si>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</si>
  <si>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</si>
  <si>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</si>
  <si>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</si>
  <si>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</si>
  <si>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</si>
  <si>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</si>
  <si>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</si>
  <si>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</si>
  <si>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</si>
  <si>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</si>
  <si>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</si>
  <si>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</si>
  <si>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</si>
  <si>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</si>
  <si>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</si>
  <si>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</si>
  <si>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</si>
  <si>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</si>
  <si>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</si>
  <si>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</si>
  <si>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</si>
  <si>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</si>
  <si>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</si>
  <si>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</si>
  <si>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</si>
  <si>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</si>
  <si>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</si>
  <si>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</si>
  <si>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</si>
  <si>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</si>
  <si>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</si>
  <si>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</si>
  <si>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</si>
  <si>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</si>
  <si>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</si>
  <si>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</si>
  <si>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</si>
  <si>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</si>
  <si>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</si>
  <si>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</si>
  <si>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</si>
  <si>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</si>
  <si>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</si>
  <si>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</si>
  <si>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</si>
  <si>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</si>
  <si>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</si>
  <si>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</si>
  <si>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</si>
  <si>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</si>
  <si>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</si>
  <si>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</si>
  <si>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</si>
  <si>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</si>
  <si>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</si>
  <si>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</si>
  <si>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</si>
  <si>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</si>
  <si>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</si>
  <si>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</si>
  <si>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</si>
  <si>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</si>
  <si>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</si>
  <si>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</si>
  <si>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</si>
  <si>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</si>
  <si>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</si>
  <si>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</si>
  <si>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</si>
  <si>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</si>
  <si>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</si>
  <si>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</si>
  <si>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</si>
  <si>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</si>
  <si>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</si>
  <si>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</si>
  <si>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</si>
  <si>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</si>
  <si>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</si>
  <si>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</si>
  <si>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</si>
  <si>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</si>
  <si>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</si>
  <si>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</si>
  <si>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</si>
  <si>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</si>
  <si>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</si>
  <si>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</si>
  <si>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</si>
  <si>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</si>
  <si>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</si>
  <si>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</si>
  <si>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</si>
  <si>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</si>
  <si>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</si>
  <si>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</si>
  <si>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</si>
  <si>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</si>
  <si>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</si>
  <si>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</si>
  <si>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</si>
  <si>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</si>
  <si>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</si>
  <si>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</si>
  <si>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</si>
  <si>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</si>
  <si>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</si>
  <si>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</si>
  <si>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</si>
  <si>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</si>
  <si>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</si>
  <si>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</si>
  <si>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</si>
  <si>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</si>
  <si>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</si>
  <si>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</si>
  <si>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</si>
  <si>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</si>
  <si>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</si>
  <si>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</si>
  <si>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</si>
  <si>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</si>
  <si>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</si>
  <si>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</si>
  <si>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</si>
  <si>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</si>
  <si>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</si>
  <si>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СЕЛЬСКОЕ ХОЗЯЙСТВО И РЫБОЛОВСТВО</t>
  </si>
  <si>
    <t>Субвенция на реконструкцию и содержание скотомогильников</t>
  </si>
  <si>
    <t>План на 2019 год</t>
  </si>
  <si>
    <t>% исполнения за 2019 год</t>
  </si>
  <si>
    <t>по расходам за 6 месяцев 2019г.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</si>
  <si>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6 месяцев 2019 года»</t>
  </si>
  <si>
    <t>Фактически исполнено за        6 месяцев 2019 г.</t>
  </si>
  <si>
    <t>Субвенция на осуществление полномочий Волгоградской области, переданных органам местного самоуправления по предупреждению и ликвидации болезней животных, их лечению, защите населения от болезней, общих для человека и животных, в части реконструкции и содержание скотомогильников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</si>
</sst>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4" xfId="0" applyNumberFormat="1" applyFont="1" applyFill="1" applyBorder="1" applyAlignment="1">
      <alignment horizontal="center" vertical="center"/>
    </xf>
    <xf numFmtId="164" fontId="34" fillId="0" borderId="44" xfId="0" applyNumberFormat="1" applyFont="1" applyBorder="1" applyAlignment="1">
      <alignment horizontal="center" vertical="center"/>
    </xf>
    <xf numFmtId="49" fontId="34" fillId="2" borderId="45" xfId="0" applyNumberFormat="1" applyFont="1" applyFill="1" applyBorder="1" applyAlignment="1">
      <alignment horizontal="center" vertical="center"/>
    </xf>
    <xf numFmtId="164" fontId="34" fillId="0" borderId="46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6" xfId="0" applyNumberFormat="1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4" borderId="45" xfId="0" applyNumberFormat="1" applyFont="1" applyFill="1" applyBorder="1" applyAlignment="1">
      <alignment horizontal="center" vertical="center"/>
    </xf>
    <xf numFmtId="164" fontId="34" fillId="0" borderId="46" xfId="0" applyNumberFormat="1" applyFont="1" applyBorder="1" applyAlignment="1">
      <alignment horizontal="right" vertical="center"/>
    </xf>
    <xf numFmtId="165" fontId="34" fillId="0" borderId="46" xfId="0" applyNumberFormat="1" applyFont="1" applyBorder="1" applyAlignment="1">
      <alignment vertical="center"/>
    </xf>
    <xf numFmtId="166" fontId="34" fillId="0" borderId="44" xfId="0" applyNumberFormat="1" applyFont="1" applyFill="1" applyBorder="1" applyAlignment="1">
      <alignment horizontal="center"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4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6" xfId="0" applyNumberFormat="1" applyFont="1" applyFill="1" applyBorder="1" applyAlignment="1">
      <alignment horizontal="center" vertical="center"/>
    </xf>
    <xf numFmtId="49" fontId="37" fillId="0" borderId="37" xfId="0" applyNumberFormat="1" applyFont="1" applyFill="1" applyBorder="1" applyAlignment="1">
      <alignment horizontal="center" vertical="center"/>
    </xf>
    <xf numFmtId="0" fontId="37" fillId="0" borderId="37" xfId="0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7" xfId="0" applyNumberFormat="1" applyFont="1" applyFill="1" applyBorder="1" applyAlignment="1">
      <alignment horizontal="center" vertical="center"/>
    </xf>
    <xf numFmtId="166" fontId="39" fillId="0" borderId="48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8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center" wrapText="1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horizontal="center" vertical="center"/>
    </xf>
    <xf numFmtId="164" fontId="9" fillId="9" borderId="6" xfId="0" applyNumberFormat="1" applyFont="1" applyFill="1" applyBorder="1" applyAlignment="1">
      <alignment horizontal="center" vertical="center" wrapText="1"/>
    </xf>
    <xf numFmtId="49" fontId="9" fillId="9" borderId="0" xfId="0" applyNumberFormat="1" applyFont="1" applyFill="1" applyBorder="1" applyAlignment="1">
      <alignment horizontal="center" vertical="center" wrapText="1"/>
    </xf>
    <xf numFmtId="164" fontId="9" fillId="9" borderId="19" xfId="0" applyNumberFormat="1" applyFont="1" applyFill="1" applyBorder="1" applyAlignment="1">
      <alignment horizontal="center" vertical="center" wrapText="1"/>
    </xf>
    <xf numFmtId="4" fontId="9" fillId="9" borderId="6" xfId="0" applyNumberFormat="1" applyFont="1" applyFill="1" applyBorder="1" applyAlignment="1">
      <alignment horizontal="right" vertical="center" wrapText="1"/>
    </xf>
    <xf numFmtId="165" fontId="12" fillId="8" borderId="6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6" fillId="2" borderId="33" xfId="0" applyNumberFormat="1" applyFont="1" applyFill="1" applyBorder="1" applyAlignment="1">
      <alignment horizontal="center" vertical="center" textRotation="90" wrapText="1"/>
    </xf>
    <xf numFmtId="49" fontId="6" fillId="2" borderId="36" xfId="0" applyNumberFormat="1" applyFont="1" applyFill="1" applyBorder="1" applyAlignment="1">
      <alignment horizontal="center" vertical="center" textRotation="90" wrapText="1"/>
    </xf>
    <xf numFmtId="49" fontId="6" fillId="2" borderId="34" xfId="0" applyNumberFormat="1" applyFont="1" applyFill="1" applyBorder="1" applyAlignment="1">
      <alignment horizontal="center" vertical="center" textRotation="90" wrapText="1"/>
    </xf>
    <xf numFmtId="49" fontId="6" fillId="2" borderId="37" xfId="0" applyNumberFormat="1" applyFont="1" applyFill="1" applyBorder="1" applyAlignment="1">
      <alignment horizontal="center" vertical="center" textRotation="90" wrapText="1"/>
    </xf>
    <xf numFmtId="49" fontId="6" fillId="2" borderId="34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textRotation="90" wrapText="1"/>
    </xf>
    <xf numFmtId="49" fontId="6" fillId="2" borderId="38" xfId="0" applyNumberFormat="1" applyFont="1" applyFill="1" applyBorder="1" applyAlignment="1">
      <alignment horizontal="center" vertical="center" textRotation="90" wrapText="1"/>
    </xf>
    <xf numFmtId="49" fontId="6" fillId="2" borderId="5" xfId="0" applyNumberFormat="1" applyFont="1" applyFill="1" applyBorder="1" applyAlignment="1">
      <alignment horizontal="center" vertical="center" textRotation="90" wrapText="1"/>
    </xf>
    <xf numFmtId="49" fontId="6" fillId="2" borderId="6" xfId="0" applyNumberFormat="1" applyFont="1" applyFill="1" applyBorder="1" applyAlignment="1">
      <alignment horizontal="center" vertical="center" textRotation="90" wrapText="1"/>
    </xf>
    <xf numFmtId="166" fontId="12" fillId="8" borderId="6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166" fontId="34" fillId="2" borderId="26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top" wrapText="1"/>
    </xf>
    <xf numFmtId="49" fontId="14" fillId="8" borderId="7" xfId="0" applyNumberFormat="1" applyFont="1" applyFill="1" applyBorder="1" applyAlignment="1">
      <alignment horizontal="center" vertical="center"/>
    </xf>
    <xf numFmtId="49" fontId="14" fillId="8" borderId="8" xfId="0" applyNumberFormat="1" applyFont="1" applyFill="1" applyBorder="1" applyAlignment="1">
      <alignment horizontal="center"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 wrapText="1"/>
    </xf>
    <xf numFmtId="49" fontId="7" fillId="8" borderId="0" xfId="0" applyNumberFormat="1" applyFont="1" applyFill="1" applyBorder="1" applyAlignment="1">
      <alignment horizontal="center" vertical="center"/>
    </xf>
    <xf numFmtId="164" fontId="7" fillId="8" borderId="16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right" vertical="center"/>
    </xf>
    <xf numFmtId="165" fontId="7" fillId="8" borderId="1" xfId="0" applyNumberFormat="1" applyFont="1" applyFill="1" applyBorder="1" applyAlignment="1">
      <alignment vertical="center"/>
    </xf>
    <xf numFmtId="166" fontId="7" fillId="8" borderId="1" xfId="0" applyNumberFormat="1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left" vertical="center" wrapText="1"/>
    </xf>
    <xf numFmtId="49" fontId="7" fillId="8" borderId="7" xfId="0" applyNumberFormat="1" applyFont="1" applyFill="1" applyBorder="1" applyAlignment="1">
      <alignment horizontal="center" vertical="center"/>
    </xf>
    <xf numFmtId="49" fontId="7" fillId="8" borderId="8" xfId="0" applyNumberFormat="1" applyFont="1" applyFill="1" applyBorder="1" applyAlignment="1">
      <alignment horizontal="center" vertical="center"/>
    </xf>
    <xf numFmtId="49" fontId="7" fillId="8" borderId="9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49" fontId="5" fillId="8" borderId="0" xfId="0" applyNumberFormat="1" applyFont="1" applyFill="1" applyBorder="1" applyAlignment="1">
      <alignment horizontal="center" vertical="center"/>
    </xf>
    <xf numFmtId="164" fontId="25" fillId="8" borderId="16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right" vertical="center"/>
    </xf>
    <xf numFmtId="49" fontId="30" fillId="8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164" fontId="27" fillId="8" borderId="1" xfId="0" applyNumberFormat="1" applyFont="1" applyFill="1" applyBorder="1" applyAlignment="1">
      <alignment horizontal="center" vertical="center" wrapText="1"/>
    </xf>
    <xf numFmtId="0" fontId="28" fillId="8" borderId="6" xfId="0" applyFont="1" applyFill="1" applyBorder="1" applyAlignment="1">
      <alignment horizontal="left" vertical="center" wrapText="1"/>
    </xf>
    <xf numFmtId="0" fontId="13" fillId="8" borderId="11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29" fillId="8" borderId="12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164" fontId="13" fillId="8" borderId="6" xfId="0" applyNumberFormat="1" applyFont="1" applyFill="1" applyBorder="1" applyAlignment="1">
      <alignment horizontal="center" vertical="center"/>
    </xf>
    <xf numFmtId="49" fontId="13" fillId="8" borderId="0" xfId="0" applyNumberFormat="1" applyFont="1" applyFill="1" applyBorder="1" applyAlignment="1">
      <alignment horizontal="center" vertical="center"/>
    </xf>
    <xf numFmtId="164" fontId="13" fillId="8" borderId="19" xfId="0" applyNumberFormat="1" applyFont="1" applyFill="1" applyBorder="1" applyAlignment="1">
      <alignment horizontal="center" vertical="center"/>
    </xf>
    <xf numFmtId="164" fontId="13" fillId="8" borderId="18" xfId="0" applyNumberFormat="1" applyFont="1" applyFill="1" applyBorder="1" applyAlignment="1">
      <alignment horizontal="right" vertical="center"/>
    </xf>
    <xf numFmtId="165" fontId="1" fillId="8" borderId="5" xfId="0" applyNumberFormat="1" applyFont="1" applyFill="1" applyBorder="1" applyAlignment="1">
      <alignment vertical="center"/>
    </xf>
    <xf numFmtId="166" fontId="1" fillId="8" borderId="0" xfId="0" applyNumberFormat="1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27" fillId="8" borderId="1" xfId="0" applyNumberFormat="1" applyFont="1" applyFill="1" applyBorder="1" applyAlignment="1">
      <alignment horizontal="center" vertical="center" wrapText="1"/>
    </xf>
    <xf numFmtId="2" fontId="27" fillId="8" borderId="1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30"/>
  <sheetViews>
    <sheetView tabSelected="1" view="pageLayout" topLeftCell="B1" zoomScale="85" zoomScaleNormal="100" zoomScalePageLayoutView="85" workbookViewId="0">
      <selection activeCell="B346" sqref="B346:Q346"/>
    </sheetView>
  </sheetViews>
  <sheetFormatPr defaultColWidth="39.140625" defaultRowHeight="12.75"/>
  <cols>
    <col min="1" max="1" width="2" style="1" hidden="1" customWidth="1"/>
    <col min="2" max="2" width="41.8554687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21.42578125" style="5" customWidth="1"/>
    <col min="16" max="16" width="17" style="1" customWidth="1"/>
    <col min="17" max="17" width="17" style="9" customWidth="1"/>
    <col min="18" max="18" width="11.570312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8" ht="60" customHeight="1">
      <c r="P1" s="467" t="s">
        <v>271</v>
      </c>
      <c r="Q1" s="467"/>
      <c r="R1" s="467"/>
    </row>
    <row r="3" spans="1:18" ht="20.25">
      <c r="A3" s="468" t="s">
        <v>201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</row>
    <row r="4" spans="1:18" ht="20.25">
      <c r="A4" s="468" t="s">
        <v>270</v>
      </c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8"/>
      <c r="Q4" s="468"/>
      <c r="R4" s="468"/>
    </row>
    <row r="5" spans="1:18" ht="24.75" customHeight="1">
      <c r="B5" s="6"/>
      <c r="C5" s="7"/>
      <c r="D5" s="7"/>
      <c r="E5" s="8"/>
      <c r="F5" s="7"/>
      <c r="G5" s="7"/>
      <c r="R5" s="430" t="s">
        <v>265</v>
      </c>
    </row>
    <row r="6" spans="1:18" ht="12.75" customHeight="1">
      <c r="B6" s="463" t="s">
        <v>0</v>
      </c>
      <c r="C6" s="469" t="s">
        <v>1</v>
      </c>
      <c r="D6" s="471" t="s">
        <v>2</v>
      </c>
      <c r="E6" s="473" t="s">
        <v>3</v>
      </c>
      <c r="F6" s="475" t="s">
        <v>4</v>
      </c>
      <c r="G6" s="477" t="s">
        <v>5</v>
      </c>
      <c r="H6" s="459" t="s">
        <v>252</v>
      </c>
      <c r="I6" s="455" t="s">
        <v>6</v>
      </c>
      <c r="J6" s="457" t="s">
        <v>253</v>
      </c>
      <c r="K6" s="459" t="s">
        <v>254</v>
      </c>
      <c r="L6" s="461"/>
      <c r="M6" s="455" t="s">
        <v>6</v>
      </c>
      <c r="N6" s="457" t="s">
        <v>255</v>
      </c>
      <c r="O6" s="463" t="s">
        <v>268</v>
      </c>
      <c r="P6" s="463" t="s">
        <v>272</v>
      </c>
      <c r="Q6" s="465" t="s">
        <v>269</v>
      </c>
    </row>
    <row r="7" spans="1:18" ht="45" customHeight="1">
      <c r="B7" s="464"/>
      <c r="C7" s="470"/>
      <c r="D7" s="472"/>
      <c r="E7" s="474"/>
      <c r="F7" s="476"/>
      <c r="G7" s="478"/>
      <c r="H7" s="460"/>
      <c r="I7" s="456"/>
      <c r="J7" s="458"/>
      <c r="K7" s="460"/>
      <c r="L7" s="462"/>
      <c r="M7" s="456"/>
      <c r="N7" s="458"/>
      <c r="O7" s="464"/>
      <c r="P7" s="464"/>
      <c r="Q7" s="466"/>
    </row>
    <row r="8" spans="1:18" ht="30.75" customHeight="1">
      <c r="B8" s="444" t="s">
        <v>7</v>
      </c>
      <c r="C8" s="445"/>
      <c r="D8" s="446"/>
      <c r="E8" s="447"/>
      <c r="F8" s="448"/>
      <c r="G8" s="449"/>
      <c r="H8" s="450">
        <f>H9+H115+H128+H165+H297+H304+H346+H356</f>
        <v>71349800</v>
      </c>
      <c r="I8" s="450">
        <v>0</v>
      </c>
      <c r="J8" s="450">
        <f>J9+J115+J128+J165+J297+J304+J346+J356</f>
        <v>5732400</v>
      </c>
      <c r="K8" s="450">
        <f>H8+J8+I8</f>
        <v>77082200</v>
      </c>
      <c r="L8" s="451"/>
      <c r="M8" s="450">
        <v>0</v>
      </c>
      <c r="N8" s="452">
        <f>N9+N115+N128+N165+N297+N304+N346+N356</f>
        <v>4916800</v>
      </c>
      <c r="O8" s="453">
        <f>O9+O115+O128+O165+O297+O304+O346+O356</f>
        <v>97389342.460000008</v>
      </c>
      <c r="P8" s="454">
        <v>41681548.149999999</v>
      </c>
      <c r="Q8" s="479">
        <f>P8/O8*100%</f>
        <v>0.42798880346809559</v>
      </c>
    </row>
    <row r="9" spans="1:18" ht="31.5">
      <c r="A9" s="10"/>
      <c r="B9" s="483" t="s">
        <v>8</v>
      </c>
      <c r="C9" s="484" t="s">
        <v>9</v>
      </c>
      <c r="D9" s="485"/>
      <c r="E9" s="486"/>
      <c r="F9" s="487"/>
      <c r="G9" s="488"/>
      <c r="H9" s="489">
        <f>H10+H20+H46+H79+H87+H73</f>
        <v>13420000</v>
      </c>
      <c r="I9" s="489">
        <v>0</v>
      </c>
      <c r="J9" s="490">
        <f>J13+J22+J39+J48+J69+J74+J79+J87</f>
        <v>4532400</v>
      </c>
      <c r="K9" s="489">
        <f>H9+J9+I9</f>
        <v>17952400</v>
      </c>
      <c r="L9" s="491"/>
      <c r="M9" s="489">
        <v>0</v>
      </c>
      <c r="N9" s="492">
        <f>N13+N22+N39+N48+N69+N74+N79+N87</f>
        <v>25000</v>
      </c>
      <c r="O9" s="493">
        <v>18715900</v>
      </c>
      <c r="P9" s="494">
        <f>P10+P20+P46+P74+P80+P83+P87</f>
        <v>8183522.3100000005</v>
      </c>
      <c r="Q9" s="495">
        <f t="shared" ref="Q9:Q79" si="0">P9/O9*100%</f>
        <v>0.43724973471753964</v>
      </c>
    </row>
    <row r="10" spans="1:18" ht="42.75" customHeight="1">
      <c r="A10" s="12"/>
      <c r="B10" s="426" t="s">
        <v>258</v>
      </c>
      <c r="C10" s="157" t="s">
        <v>9</v>
      </c>
      <c r="D10" s="165" t="s">
        <v>10</v>
      </c>
      <c r="E10" s="165"/>
      <c r="F10" s="158"/>
      <c r="G10" s="155"/>
      <c r="H10" s="133">
        <f>H11</f>
        <v>1029000</v>
      </c>
      <c r="I10" s="133">
        <v>0</v>
      </c>
      <c r="J10" s="133">
        <v>0</v>
      </c>
      <c r="K10" s="133">
        <f>H10+J10+I10</f>
        <v>1029000</v>
      </c>
      <c r="L10" s="160">
        <f>I10+K10+J10</f>
        <v>1029000</v>
      </c>
      <c r="M10" s="133">
        <v>0</v>
      </c>
      <c r="N10" s="136">
        <v>0</v>
      </c>
      <c r="O10" s="156">
        <v>1035000</v>
      </c>
      <c r="P10" s="100">
        <v>376072.43</v>
      </c>
      <c r="Q10" s="480">
        <f t="shared" si="0"/>
        <v>0.36335500483091787</v>
      </c>
    </row>
    <row r="11" spans="1:18" ht="48" hidden="1">
      <c r="A11" s="12"/>
      <c r="B11" s="13" t="s">
        <v>11</v>
      </c>
      <c r="C11" s="14" t="s">
        <v>9</v>
      </c>
      <c r="D11" s="15" t="s">
        <v>10</v>
      </c>
      <c r="E11" s="15" t="s">
        <v>12</v>
      </c>
      <c r="F11" s="16"/>
      <c r="G11" s="17"/>
      <c r="H11" s="18">
        <f>H13</f>
        <v>1029000</v>
      </c>
      <c r="I11" s="18"/>
      <c r="J11" s="18">
        <f>J13</f>
        <v>0</v>
      </c>
      <c r="K11" s="18">
        <f>H11+J11</f>
        <v>1029000</v>
      </c>
      <c r="L11" s="19">
        <f>I11+K11</f>
        <v>1029000</v>
      </c>
      <c r="M11" s="18"/>
      <c r="N11" s="20">
        <f>N13</f>
        <v>0</v>
      </c>
      <c r="O11" s="429">
        <f t="shared" ref="O11:O79" si="1">K11+M11+N11</f>
        <v>1029000</v>
      </c>
      <c r="P11" s="43">
        <f>P13</f>
        <v>276697.36</v>
      </c>
      <c r="Q11" s="11">
        <f t="shared" si="0"/>
        <v>0.26889928085519921</v>
      </c>
    </row>
    <row r="12" spans="1:18" ht="18" hidden="1" customHeight="1">
      <c r="A12" s="12"/>
      <c r="B12" s="152" t="s">
        <v>29</v>
      </c>
      <c r="C12" s="96"/>
      <c r="D12" s="96"/>
      <c r="E12" s="96"/>
      <c r="F12" s="96"/>
      <c r="G12" s="97"/>
      <c r="H12" s="79"/>
      <c r="I12" s="79"/>
      <c r="J12" s="79"/>
      <c r="K12" s="79"/>
      <c r="L12" s="96"/>
      <c r="M12" s="79"/>
      <c r="N12" s="84"/>
      <c r="O12" s="102">
        <f>O13+O22+O48</f>
        <v>7836400</v>
      </c>
      <c r="P12" s="98">
        <f>P13+P22+P48</f>
        <v>1602781.2699999998</v>
      </c>
      <c r="Q12" s="99">
        <f t="shared" si="0"/>
        <v>0.20453030345566839</v>
      </c>
    </row>
    <row r="13" spans="1:18" ht="19.5" hidden="1" customHeight="1">
      <c r="A13" s="12"/>
      <c r="B13" s="151" t="s">
        <v>13</v>
      </c>
      <c r="C13" s="75" t="s">
        <v>9</v>
      </c>
      <c r="D13" s="75" t="s">
        <v>10</v>
      </c>
      <c r="E13" s="75" t="s">
        <v>216</v>
      </c>
      <c r="F13" s="75"/>
      <c r="G13" s="75"/>
      <c r="H13" s="67">
        <f>H14</f>
        <v>1029000</v>
      </c>
      <c r="I13" s="86">
        <v>0</v>
      </c>
      <c r="J13" s="86">
        <v>0</v>
      </c>
      <c r="K13" s="67">
        <f>K14</f>
        <v>1029000</v>
      </c>
      <c r="L13" s="101"/>
      <c r="M13" s="86">
        <v>0</v>
      </c>
      <c r="N13" s="86">
        <v>0</v>
      </c>
      <c r="O13" s="102">
        <f>O17+O18+O19</f>
        <v>1027000</v>
      </c>
      <c r="P13" s="98">
        <f>P17+P18+P19</f>
        <v>276697.36</v>
      </c>
      <c r="Q13" s="99">
        <f t="shared" si="0"/>
        <v>0.26942294060370009</v>
      </c>
      <c r="R13" s="21"/>
    </row>
    <row r="14" spans="1:18" ht="30" hidden="1">
      <c r="A14" s="12"/>
      <c r="B14" s="153" t="s">
        <v>15</v>
      </c>
      <c r="C14" s="103" t="s">
        <v>9</v>
      </c>
      <c r="D14" s="104" t="s">
        <v>10</v>
      </c>
      <c r="E14" s="104" t="s">
        <v>14</v>
      </c>
      <c r="F14" s="105" t="s">
        <v>16</v>
      </c>
      <c r="G14" s="106"/>
      <c r="H14" s="107">
        <f>H15</f>
        <v>1029000</v>
      </c>
      <c r="I14" s="108">
        <v>0</v>
      </c>
      <c r="J14" s="108">
        <f>J15</f>
        <v>0</v>
      </c>
      <c r="K14" s="107">
        <f>H14+J14+I14</f>
        <v>1029000</v>
      </c>
      <c r="L14" s="83"/>
      <c r="M14" s="108">
        <v>0</v>
      </c>
      <c r="N14" s="109">
        <f>N15</f>
        <v>0</v>
      </c>
      <c r="O14" s="102">
        <f t="shared" si="1"/>
        <v>1029000</v>
      </c>
      <c r="P14" s="98">
        <f>P15</f>
        <v>276697.36</v>
      </c>
      <c r="Q14" s="99">
        <f t="shared" si="0"/>
        <v>0.26889928085519921</v>
      </c>
    </row>
    <row r="15" spans="1:18" ht="15" hidden="1">
      <c r="A15" s="12"/>
      <c r="B15" s="151" t="s">
        <v>17</v>
      </c>
      <c r="C15" s="72" t="s">
        <v>9</v>
      </c>
      <c r="D15" s="73" t="s">
        <v>10</v>
      </c>
      <c r="E15" s="73" t="s">
        <v>14</v>
      </c>
      <c r="F15" s="74" t="s">
        <v>16</v>
      </c>
      <c r="G15" s="75" t="s">
        <v>18</v>
      </c>
      <c r="H15" s="67">
        <f>H16</f>
        <v>1029000</v>
      </c>
      <c r="I15" s="86">
        <v>0</v>
      </c>
      <c r="J15" s="86">
        <f>J16</f>
        <v>0</v>
      </c>
      <c r="K15" s="67">
        <f>K16</f>
        <v>1029000</v>
      </c>
      <c r="L15" s="83"/>
      <c r="M15" s="86">
        <v>0</v>
      </c>
      <c r="N15" s="88">
        <f>N16</f>
        <v>0</v>
      </c>
      <c r="O15" s="102">
        <f t="shared" si="1"/>
        <v>1029000</v>
      </c>
      <c r="P15" s="98">
        <f>P16</f>
        <v>276697.36</v>
      </c>
      <c r="Q15" s="99">
        <f t="shared" si="0"/>
        <v>0.26889928085519921</v>
      </c>
    </row>
    <row r="16" spans="1:18" ht="14.25" hidden="1" customHeight="1">
      <c r="A16" s="12"/>
      <c r="B16" s="151" t="s">
        <v>19</v>
      </c>
      <c r="C16" s="72" t="s">
        <v>9</v>
      </c>
      <c r="D16" s="73" t="s">
        <v>10</v>
      </c>
      <c r="E16" s="73" t="s">
        <v>14</v>
      </c>
      <c r="F16" s="74" t="s">
        <v>16</v>
      </c>
      <c r="G16" s="75" t="s">
        <v>20</v>
      </c>
      <c r="H16" s="67">
        <f>H17+H18+H19</f>
        <v>1029000</v>
      </c>
      <c r="I16" s="86">
        <f>I17+I18+I19</f>
        <v>0</v>
      </c>
      <c r="J16" s="86">
        <f>J17+J18+J19</f>
        <v>0</v>
      </c>
      <c r="K16" s="67">
        <f>K17+K18+K19</f>
        <v>1029000</v>
      </c>
      <c r="L16" s="83"/>
      <c r="M16" s="86">
        <f>M17+M18+M19</f>
        <v>0</v>
      </c>
      <c r="N16" s="88">
        <f>N17+N18+N19</f>
        <v>0</v>
      </c>
      <c r="O16" s="102">
        <f t="shared" si="1"/>
        <v>1029000</v>
      </c>
      <c r="P16" s="98">
        <f>P17+P18+P19</f>
        <v>276697.36</v>
      </c>
      <c r="Q16" s="99">
        <f t="shared" si="0"/>
        <v>0.26889928085519921</v>
      </c>
    </row>
    <row r="17" spans="1:17" ht="15" hidden="1">
      <c r="A17" s="12"/>
      <c r="B17" s="151" t="s">
        <v>21</v>
      </c>
      <c r="C17" s="72" t="s">
        <v>9</v>
      </c>
      <c r="D17" s="73" t="s">
        <v>10</v>
      </c>
      <c r="E17" s="73" t="s">
        <v>216</v>
      </c>
      <c r="F17" s="74" t="s">
        <v>215</v>
      </c>
      <c r="G17" s="75" t="s">
        <v>22</v>
      </c>
      <c r="H17" s="67">
        <v>782000</v>
      </c>
      <c r="I17" s="86">
        <v>0</v>
      </c>
      <c r="J17" s="86">
        <v>0</v>
      </c>
      <c r="K17" s="67">
        <f>H17+J17+I17</f>
        <v>782000</v>
      </c>
      <c r="L17" s="83"/>
      <c r="M17" s="86">
        <v>0</v>
      </c>
      <c r="N17" s="88">
        <v>0</v>
      </c>
      <c r="O17" s="102">
        <v>782000</v>
      </c>
      <c r="P17" s="98">
        <v>197068.99</v>
      </c>
      <c r="Q17" s="99">
        <f t="shared" si="0"/>
        <v>0.25200638107416878</v>
      </c>
    </row>
    <row r="18" spans="1:17" ht="15" hidden="1">
      <c r="A18" s="12"/>
      <c r="B18" s="151" t="s">
        <v>23</v>
      </c>
      <c r="C18" s="72" t="s">
        <v>9</v>
      </c>
      <c r="D18" s="73" t="s">
        <v>10</v>
      </c>
      <c r="E18" s="73" t="s">
        <v>216</v>
      </c>
      <c r="F18" s="74" t="s">
        <v>217</v>
      </c>
      <c r="G18" s="75" t="s">
        <v>24</v>
      </c>
      <c r="H18" s="67">
        <v>10000</v>
      </c>
      <c r="I18" s="86">
        <v>0</v>
      </c>
      <c r="J18" s="86">
        <v>0</v>
      </c>
      <c r="K18" s="67">
        <f>H18+J18+I18</f>
        <v>10000</v>
      </c>
      <c r="L18" s="83"/>
      <c r="M18" s="86">
        <v>0</v>
      </c>
      <c r="N18" s="88">
        <v>0</v>
      </c>
      <c r="O18" s="102">
        <v>8000</v>
      </c>
      <c r="P18" s="98">
        <v>800</v>
      </c>
      <c r="Q18" s="99">
        <f t="shared" si="0"/>
        <v>0.1</v>
      </c>
    </row>
    <row r="19" spans="1:17" ht="15" hidden="1">
      <c r="A19" s="12"/>
      <c r="B19" s="151" t="s">
        <v>25</v>
      </c>
      <c r="C19" s="72" t="s">
        <v>9</v>
      </c>
      <c r="D19" s="73" t="s">
        <v>10</v>
      </c>
      <c r="E19" s="73" t="s">
        <v>216</v>
      </c>
      <c r="F19" s="74" t="s">
        <v>215</v>
      </c>
      <c r="G19" s="75" t="s">
        <v>26</v>
      </c>
      <c r="H19" s="67">
        <v>237000</v>
      </c>
      <c r="I19" s="86">
        <v>0</v>
      </c>
      <c r="J19" s="86">
        <v>0</v>
      </c>
      <c r="K19" s="67">
        <f>H19+J19+I19</f>
        <v>237000</v>
      </c>
      <c r="L19" s="83"/>
      <c r="M19" s="86">
        <v>0</v>
      </c>
      <c r="N19" s="88">
        <v>0</v>
      </c>
      <c r="O19" s="102">
        <v>237000</v>
      </c>
      <c r="P19" s="98">
        <v>78828.37</v>
      </c>
      <c r="Q19" s="99">
        <f t="shared" si="0"/>
        <v>0.33260915611814346</v>
      </c>
    </row>
    <row r="20" spans="1:17" ht="85.5" customHeight="1">
      <c r="A20" s="12"/>
      <c r="B20" s="151" t="s">
        <v>27</v>
      </c>
      <c r="C20" s="180" t="s">
        <v>9</v>
      </c>
      <c r="D20" s="181" t="s">
        <v>28</v>
      </c>
      <c r="E20" s="64"/>
      <c r="F20" s="65"/>
      <c r="G20" s="66"/>
      <c r="H20" s="67">
        <f>H21</f>
        <v>1490000</v>
      </c>
      <c r="I20" s="67">
        <v>0</v>
      </c>
      <c r="J20" s="67">
        <f>J21</f>
        <v>0</v>
      </c>
      <c r="K20" s="67">
        <f>H20+J20+I20</f>
        <v>1490000</v>
      </c>
      <c r="L20" s="68"/>
      <c r="M20" s="67">
        <v>0</v>
      </c>
      <c r="N20" s="69">
        <f>N21</f>
        <v>0</v>
      </c>
      <c r="O20" s="102">
        <v>299000</v>
      </c>
      <c r="P20" s="98">
        <v>107172.33</v>
      </c>
      <c r="Q20" s="481">
        <f t="shared" si="0"/>
        <v>0.3584358862876254</v>
      </c>
    </row>
    <row r="21" spans="1:17" ht="75" hidden="1">
      <c r="A21" s="12"/>
      <c r="B21" s="151" t="s">
        <v>11</v>
      </c>
      <c r="C21" s="180" t="s">
        <v>9</v>
      </c>
      <c r="D21" s="181" t="s">
        <v>28</v>
      </c>
      <c r="E21" s="64" t="s">
        <v>12</v>
      </c>
      <c r="F21" s="65"/>
      <c r="G21" s="66"/>
      <c r="H21" s="67">
        <f>H22+H39</f>
        <v>1490000</v>
      </c>
      <c r="I21" s="67"/>
      <c r="J21" s="67">
        <f>J22+J39</f>
        <v>0</v>
      </c>
      <c r="K21" s="67">
        <f>H21+J21</f>
        <v>1490000</v>
      </c>
      <c r="L21" s="68"/>
      <c r="M21" s="67"/>
      <c r="N21" s="69">
        <f>N22+N39</f>
        <v>0</v>
      </c>
      <c r="O21" s="102">
        <f t="shared" si="1"/>
        <v>1490000</v>
      </c>
      <c r="P21" s="98">
        <f>P22+P39</f>
        <v>68906.91</v>
      </c>
      <c r="Q21" s="99">
        <f t="shared" si="0"/>
        <v>4.6246248322147653E-2</v>
      </c>
    </row>
    <row r="22" spans="1:17" ht="21.75" hidden="1" customHeight="1">
      <c r="A22" s="12"/>
      <c r="B22" s="151" t="s">
        <v>29</v>
      </c>
      <c r="C22" s="180" t="s">
        <v>9</v>
      </c>
      <c r="D22" s="181" t="s">
        <v>28</v>
      </c>
      <c r="E22" s="64">
        <v>9000001</v>
      </c>
      <c r="F22" s="65"/>
      <c r="G22" s="66"/>
      <c r="H22" s="67">
        <f>H23</f>
        <v>529000</v>
      </c>
      <c r="I22" s="86">
        <v>0</v>
      </c>
      <c r="J22" s="86">
        <f>J23</f>
        <v>0</v>
      </c>
      <c r="K22" s="67">
        <f>H22+J22+I22</f>
        <v>529000</v>
      </c>
      <c r="L22" s="83"/>
      <c r="M22" s="86">
        <v>0</v>
      </c>
      <c r="N22" s="88">
        <f>N23</f>
        <v>0</v>
      </c>
      <c r="O22" s="102">
        <f>O26+O27+O28+O30+O34+O35+O38+O37+O32+O31+O33</f>
        <v>511000</v>
      </c>
      <c r="P22" s="98">
        <f>P26+P27+P28+P30+P33+P34+P35+P38</f>
        <v>68906.91</v>
      </c>
      <c r="Q22" s="99">
        <f t="shared" si="0"/>
        <v>0.13484718199608611</v>
      </c>
    </row>
    <row r="23" spans="1:17" ht="30" hidden="1">
      <c r="A23" s="12"/>
      <c r="B23" s="151" t="s">
        <v>15</v>
      </c>
      <c r="C23" s="180" t="s">
        <v>9</v>
      </c>
      <c r="D23" s="181" t="s">
        <v>28</v>
      </c>
      <c r="E23" s="64" t="s">
        <v>30</v>
      </c>
      <c r="F23" s="65">
        <v>500</v>
      </c>
      <c r="G23" s="66"/>
      <c r="H23" s="67">
        <f>H24+H36</f>
        <v>529000</v>
      </c>
      <c r="I23" s="86">
        <v>0</v>
      </c>
      <c r="J23" s="86">
        <f>J24+J36</f>
        <v>0</v>
      </c>
      <c r="K23" s="67">
        <f>H23+J23+I23</f>
        <v>529000</v>
      </c>
      <c r="L23" s="83"/>
      <c r="M23" s="86">
        <v>0</v>
      </c>
      <c r="N23" s="88">
        <f>N24+N36</f>
        <v>0</v>
      </c>
      <c r="O23" s="102">
        <f t="shared" si="1"/>
        <v>529000</v>
      </c>
      <c r="P23" s="98">
        <f>P24+P36</f>
        <v>68906.91</v>
      </c>
      <c r="Q23" s="99">
        <f t="shared" si="0"/>
        <v>0.130258809073724</v>
      </c>
    </row>
    <row r="24" spans="1:17" ht="15" hidden="1">
      <c r="A24" s="12"/>
      <c r="B24" s="151" t="s">
        <v>17</v>
      </c>
      <c r="C24" s="180" t="s">
        <v>9</v>
      </c>
      <c r="D24" s="181" t="s">
        <v>28</v>
      </c>
      <c r="E24" s="64" t="s">
        <v>30</v>
      </c>
      <c r="F24" s="65">
        <v>500</v>
      </c>
      <c r="G24" s="66">
        <v>200</v>
      </c>
      <c r="H24" s="67">
        <f>H25+H29+H35</f>
        <v>449000</v>
      </c>
      <c r="I24" s="86">
        <v>0</v>
      </c>
      <c r="J24" s="86">
        <f>J25+J29+J35</f>
        <v>0</v>
      </c>
      <c r="K24" s="67">
        <f>H24+J24+I24</f>
        <v>449000</v>
      </c>
      <c r="L24" s="83"/>
      <c r="M24" s="86">
        <v>0</v>
      </c>
      <c r="N24" s="88">
        <f>N25+N29+N35</f>
        <v>0</v>
      </c>
      <c r="O24" s="102">
        <f t="shared" si="1"/>
        <v>449000</v>
      </c>
      <c r="P24" s="98">
        <f>P25+P29+P35</f>
        <v>68906.91</v>
      </c>
      <c r="Q24" s="99">
        <f t="shared" si="0"/>
        <v>0.15346750556792874</v>
      </c>
    </row>
    <row r="25" spans="1:17" ht="18" hidden="1" customHeight="1">
      <c r="A25" s="12"/>
      <c r="B25" s="151" t="s">
        <v>19</v>
      </c>
      <c r="C25" s="180" t="s">
        <v>9</v>
      </c>
      <c r="D25" s="181" t="s">
        <v>28</v>
      </c>
      <c r="E25" s="64" t="s">
        <v>30</v>
      </c>
      <c r="F25" s="65">
        <v>500</v>
      </c>
      <c r="G25" s="66">
        <v>210</v>
      </c>
      <c r="H25" s="67">
        <f>H26+H27+H28</f>
        <v>422000</v>
      </c>
      <c r="I25" s="86">
        <v>0</v>
      </c>
      <c r="J25" s="86">
        <f>J26+J27+J28</f>
        <v>0</v>
      </c>
      <c r="K25" s="67">
        <f>H25+J25</f>
        <v>422000</v>
      </c>
      <c r="L25" s="83"/>
      <c r="M25" s="86">
        <v>0</v>
      </c>
      <c r="N25" s="88">
        <f>N26+N27+N28</f>
        <v>0</v>
      </c>
      <c r="O25" s="102">
        <f t="shared" si="1"/>
        <v>422000</v>
      </c>
      <c r="P25" s="98">
        <f>P26+P27+P28</f>
        <v>68906.91</v>
      </c>
      <c r="Q25" s="99">
        <f t="shared" si="0"/>
        <v>0.16328651658767773</v>
      </c>
    </row>
    <row r="26" spans="1:17" ht="15" hidden="1">
      <c r="A26" s="12"/>
      <c r="B26" s="151" t="s">
        <v>21</v>
      </c>
      <c r="C26" s="180" t="s">
        <v>9</v>
      </c>
      <c r="D26" s="181" t="s">
        <v>28</v>
      </c>
      <c r="E26" s="64">
        <v>9000001</v>
      </c>
      <c r="F26" s="65">
        <v>121</v>
      </c>
      <c r="G26" s="66">
        <v>211</v>
      </c>
      <c r="H26" s="67">
        <v>320000</v>
      </c>
      <c r="I26" s="86">
        <v>0</v>
      </c>
      <c r="J26" s="86">
        <v>0</v>
      </c>
      <c r="K26" s="67">
        <f t="shared" ref="K26:K41" si="2">H26+J26+I26</f>
        <v>320000</v>
      </c>
      <c r="L26" s="83"/>
      <c r="M26" s="86">
        <v>0</v>
      </c>
      <c r="N26" s="88">
        <v>0</v>
      </c>
      <c r="O26" s="102">
        <v>340000</v>
      </c>
      <c r="P26" s="98">
        <v>67091.92</v>
      </c>
      <c r="Q26" s="99">
        <f t="shared" si="0"/>
        <v>0.19732917647058823</v>
      </c>
    </row>
    <row r="27" spans="1:17" ht="15" hidden="1">
      <c r="A27" s="12"/>
      <c r="B27" s="151" t="s">
        <v>23</v>
      </c>
      <c r="C27" s="180" t="s">
        <v>9</v>
      </c>
      <c r="D27" s="181" t="s">
        <v>28</v>
      </c>
      <c r="E27" s="64">
        <v>9000001</v>
      </c>
      <c r="F27" s="65">
        <v>122</v>
      </c>
      <c r="G27" s="66">
        <v>212</v>
      </c>
      <c r="H27" s="67">
        <v>5000</v>
      </c>
      <c r="I27" s="86">
        <v>0</v>
      </c>
      <c r="J27" s="86">
        <v>0</v>
      </c>
      <c r="K27" s="67">
        <f t="shared" si="2"/>
        <v>5000</v>
      </c>
      <c r="L27" s="83"/>
      <c r="M27" s="86">
        <v>0</v>
      </c>
      <c r="N27" s="88">
        <v>0</v>
      </c>
      <c r="O27" s="102">
        <f t="shared" si="1"/>
        <v>5000</v>
      </c>
      <c r="P27" s="98">
        <v>200</v>
      </c>
      <c r="Q27" s="99">
        <f t="shared" si="0"/>
        <v>0.04</v>
      </c>
    </row>
    <row r="28" spans="1:17" ht="15" hidden="1">
      <c r="A28" s="12"/>
      <c r="B28" s="151" t="s">
        <v>25</v>
      </c>
      <c r="C28" s="180" t="s">
        <v>9</v>
      </c>
      <c r="D28" s="181" t="s">
        <v>28</v>
      </c>
      <c r="E28" s="64">
        <v>9000001</v>
      </c>
      <c r="F28" s="65">
        <v>121</v>
      </c>
      <c r="G28" s="66">
        <v>213</v>
      </c>
      <c r="H28" s="67">
        <v>97000</v>
      </c>
      <c r="I28" s="86">
        <v>0</v>
      </c>
      <c r="J28" s="86">
        <v>0</v>
      </c>
      <c r="K28" s="67">
        <f t="shared" si="2"/>
        <v>97000</v>
      </c>
      <c r="L28" s="83"/>
      <c r="M28" s="86">
        <v>0</v>
      </c>
      <c r="N28" s="88">
        <v>0</v>
      </c>
      <c r="O28" s="102">
        <v>97000</v>
      </c>
      <c r="P28" s="98">
        <v>1614.99</v>
      </c>
      <c r="Q28" s="99">
        <f t="shared" si="0"/>
        <v>1.6649381443298968E-2</v>
      </c>
    </row>
    <row r="29" spans="1:17" ht="15" hidden="1">
      <c r="A29" s="12"/>
      <c r="B29" s="151" t="s">
        <v>31</v>
      </c>
      <c r="C29" s="180" t="s">
        <v>9</v>
      </c>
      <c r="D29" s="181" t="s">
        <v>28</v>
      </c>
      <c r="E29" s="64" t="s">
        <v>30</v>
      </c>
      <c r="F29" s="65">
        <v>500</v>
      </c>
      <c r="G29" s="66">
        <v>220</v>
      </c>
      <c r="H29" s="67">
        <f>H30+H31+H32+H34</f>
        <v>23000</v>
      </c>
      <c r="I29" s="86">
        <v>0</v>
      </c>
      <c r="J29" s="86">
        <f>J30+J31+J32+J34</f>
        <v>0</v>
      </c>
      <c r="K29" s="67">
        <f t="shared" si="2"/>
        <v>23000</v>
      </c>
      <c r="L29" s="83"/>
      <c r="M29" s="86">
        <v>0</v>
      </c>
      <c r="N29" s="88">
        <f>N30+N31+N32+N34</f>
        <v>0</v>
      </c>
      <c r="O29" s="102">
        <f t="shared" si="1"/>
        <v>23000</v>
      </c>
      <c r="P29" s="98">
        <f>P30+P31+P32+P34</f>
        <v>0</v>
      </c>
      <c r="Q29" s="99">
        <f t="shared" si="0"/>
        <v>0</v>
      </c>
    </row>
    <row r="30" spans="1:17" ht="15" hidden="1">
      <c r="A30" s="12"/>
      <c r="B30" s="151" t="s">
        <v>32</v>
      </c>
      <c r="C30" s="180" t="s">
        <v>9</v>
      </c>
      <c r="D30" s="181" t="s">
        <v>28</v>
      </c>
      <c r="E30" s="64">
        <v>9000001</v>
      </c>
      <c r="F30" s="65">
        <v>244</v>
      </c>
      <c r="G30" s="66">
        <v>221</v>
      </c>
      <c r="H30" s="67">
        <v>5000</v>
      </c>
      <c r="I30" s="86">
        <v>0</v>
      </c>
      <c r="J30" s="86">
        <v>0</v>
      </c>
      <c r="K30" s="67">
        <f t="shared" si="2"/>
        <v>5000</v>
      </c>
      <c r="L30" s="83"/>
      <c r="M30" s="86">
        <v>0</v>
      </c>
      <c r="N30" s="88">
        <v>0</v>
      </c>
      <c r="O30" s="102">
        <v>3000</v>
      </c>
      <c r="P30" s="98">
        <v>0</v>
      </c>
      <c r="Q30" s="99">
        <f t="shared" si="0"/>
        <v>0</v>
      </c>
    </row>
    <row r="31" spans="1:17" ht="15" hidden="1">
      <c r="A31" s="12"/>
      <c r="B31" s="151" t="s">
        <v>33</v>
      </c>
      <c r="C31" s="180" t="s">
        <v>9</v>
      </c>
      <c r="D31" s="181" t="s">
        <v>28</v>
      </c>
      <c r="E31" s="64" t="s">
        <v>30</v>
      </c>
      <c r="F31" s="65">
        <v>500</v>
      </c>
      <c r="G31" s="66">
        <v>222</v>
      </c>
      <c r="H31" s="67">
        <v>3000</v>
      </c>
      <c r="I31" s="86">
        <v>0</v>
      </c>
      <c r="J31" s="86">
        <v>0</v>
      </c>
      <c r="K31" s="67">
        <f t="shared" si="2"/>
        <v>3000</v>
      </c>
      <c r="L31" s="83"/>
      <c r="M31" s="86">
        <v>0</v>
      </c>
      <c r="N31" s="88">
        <v>0</v>
      </c>
      <c r="O31" s="102">
        <v>0</v>
      </c>
      <c r="P31" s="98">
        <v>0</v>
      </c>
      <c r="Q31" s="99" t="e">
        <f t="shared" si="0"/>
        <v>#DIV/0!</v>
      </c>
    </row>
    <row r="32" spans="1:17" ht="15" hidden="1">
      <c r="A32" s="12"/>
      <c r="B32" s="151" t="s">
        <v>34</v>
      </c>
      <c r="C32" s="180" t="s">
        <v>9</v>
      </c>
      <c r="D32" s="181" t="s">
        <v>28</v>
      </c>
      <c r="E32" s="64" t="s">
        <v>30</v>
      </c>
      <c r="F32" s="65">
        <v>500</v>
      </c>
      <c r="G32" s="66">
        <v>225</v>
      </c>
      <c r="H32" s="67">
        <v>7000</v>
      </c>
      <c r="I32" s="86">
        <v>0</v>
      </c>
      <c r="J32" s="86">
        <v>0</v>
      </c>
      <c r="K32" s="67">
        <f t="shared" si="2"/>
        <v>7000</v>
      </c>
      <c r="L32" s="83"/>
      <c r="M32" s="86">
        <v>0</v>
      </c>
      <c r="N32" s="88">
        <v>0</v>
      </c>
      <c r="O32" s="102">
        <v>0</v>
      </c>
      <c r="P32" s="98">
        <v>0</v>
      </c>
      <c r="Q32" s="99" t="e">
        <f t="shared" si="0"/>
        <v>#DIV/0!</v>
      </c>
    </row>
    <row r="33" spans="1:17" ht="15" hidden="1">
      <c r="A33" s="12"/>
      <c r="B33" s="151" t="s">
        <v>33</v>
      </c>
      <c r="C33" s="180" t="s">
        <v>9</v>
      </c>
      <c r="D33" s="181" t="s">
        <v>28</v>
      </c>
      <c r="E33" s="64">
        <v>9000001</v>
      </c>
      <c r="F33" s="65">
        <v>244</v>
      </c>
      <c r="G33" s="66">
        <v>222</v>
      </c>
      <c r="H33" s="67"/>
      <c r="I33" s="86"/>
      <c r="J33" s="86"/>
      <c r="K33" s="67"/>
      <c r="L33" s="83"/>
      <c r="M33" s="86"/>
      <c r="N33" s="88"/>
      <c r="O33" s="102">
        <v>0</v>
      </c>
      <c r="P33" s="98">
        <v>0</v>
      </c>
      <c r="Q33" s="99" t="e">
        <f t="shared" si="0"/>
        <v>#DIV/0!</v>
      </c>
    </row>
    <row r="34" spans="1:17" ht="15" hidden="1">
      <c r="A34" s="12"/>
      <c r="B34" s="151" t="s">
        <v>35</v>
      </c>
      <c r="C34" s="180" t="s">
        <v>9</v>
      </c>
      <c r="D34" s="181" t="s">
        <v>28</v>
      </c>
      <c r="E34" s="64">
        <v>9000001</v>
      </c>
      <c r="F34" s="65">
        <v>244</v>
      </c>
      <c r="G34" s="66">
        <v>226</v>
      </c>
      <c r="H34" s="67">
        <v>8000</v>
      </c>
      <c r="I34" s="86">
        <v>0</v>
      </c>
      <c r="J34" s="86">
        <v>0</v>
      </c>
      <c r="K34" s="67">
        <f t="shared" si="2"/>
        <v>8000</v>
      </c>
      <c r="L34" s="83"/>
      <c r="M34" s="86">
        <v>0</v>
      </c>
      <c r="N34" s="88">
        <v>0</v>
      </c>
      <c r="O34" s="102">
        <v>4000</v>
      </c>
      <c r="P34" s="98">
        <v>0</v>
      </c>
      <c r="Q34" s="99">
        <f t="shared" si="0"/>
        <v>0</v>
      </c>
    </row>
    <row r="35" spans="1:17" ht="15" hidden="1">
      <c r="A35" s="12"/>
      <c r="B35" s="151" t="s">
        <v>36</v>
      </c>
      <c r="C35" s="180" t="s">
        <v>9</v>
      </c>
      <c r="D35" s="181" t="s">
        <v>28</v>
      </c>
      <c r="E35" s="64">
        <v>9000001</v>
      </c>
      <c r="F35" s="65">
        <v>244</v>
      </c>
      <c r="G35" s="66">
        <v>290</v>
      </c>
      <c r="H35" s="67">
        <v>4000</v>
      </c>
      <c r="I35" s="86">
        <v>0</v>
      </c>
      <c r="J35" s="86">
        <v>0</v>
      </c>
      <c r="K35" s="67">
        <f t="shared" si="2"/>
        <v>4000</v>
      </c>
      <c r="L35" s="83"/>
      <c r="M35" s="86">
        <v>0</v>
      </c>
      <c r="N35" s="88">
        <v>0</v>
      </c>
      <c r="O35" s="102">
        <v>2000</v>
      </c>
      <c r="P35" s="98">
        <v>0</v>
      </c>
      <c r="Q35" s="99">
        <f t="shared" si="0"/>
        <v>0</v>
      </c>
    </row>
    <row r="36" spans="1:17" ht="15" hidden="1">
      <c r="A36" s="12"/>
      <c r="B36" s="151" t="s">
        <v>37</v>
      </c>
      <c r="C36" s="180" t="s">
        <v>9</v>
      </c>
      <c r="D36" s="181" t="s">
        <v>28</v>
      </c>
      <c r="E36" s="64" t="s">
        <v>30</v>
      </c>
      <c r="F36" s="65">
        <v>500</v>
      </c>
      <c r="G36" s="66">
        <v>300</v>
      </c>
      <c r="H36" s="67">
        <f>H37+H38</f>
        <v>80000</v>
      </c>
      <c r="I36" s="86">
        <v>0</v>
      </c>
      <c r="J36" s="86">
        <f>J37+J38</f>
        <v>0</v>
      </c>
      <c r="K36" s="67">
        <f t="shared" si="2"/>
        <v>80000</v>
      </c>
      <c r="L36" s="83"/>
      <c r="M36" s="86">
        <v>0</v>
      </c>
      <c r="N36" s="88">
        <f>N37+N38</f>
        <v>0</v>
      </c>
      <c r="O36" s="102">
        <f t="shared" si="1"/>
        <v>80000</v>
      </c>
      <c r="P36" s="98">
        <f>P37+P38</f>
        <v>0</v>
      </c>
      <c r="Q36" s="99">
        <f t="shared" si="0"/>
        <v>0</v>
      </c>
    </row>
    <row r="37" spans="1:17" ht="15" hidden="1">
      <c r="A37" s="12"/>
      <c r="B37" s="151" t="s">
        <v>38</v>
      </c>
      <c r="C37" s="180" t="s">
        <v>9</v>
      </c>
      <c r="D37" s="181" t="s">
        <v>28</v>
      </c>
      <c r="E37" s="64" t="s">
        <v>30</v>
      </c>
      <c r="F37" s="65">
        <v>500</v>
      </c>
      <c r="G37" s="66">
        <v>310</v>
      </c>
      <c r="H37" s="67">
        <v>35000</v>
      </c>
      <c r="I37" s="86">
        <v>0</v>
      </c>
      <c r="J37" s="86">
        <v>0</v>
      </c>
      <c r="K37" s="67">
        <f t="shared" si="2"/>
        <v>35000</v>
      </c>
      <c r="L37" s="83"/>
      <c r="M37" s="86">
        <v>0</v>
      </c>
      <c r="N37" s="88">
        <v>0</v>
      </c>
      <c r="O37" s="102">
        <v>0</v>
      </c>
      <c r="P37" s="98">
        <v>0</v>
      </c>
      <c r="Q37" s="99" t="e">
        <f t="shared" si="0"/>
        <v>#DIV/0!</v>
      </c>
    </row>
    <row r="38" spans="1:17" ht="15" hidden="1" customHeight="1">
      <c r="A38" s="12"/>
      <c r="B38" s="152" t="s">
        <v>39</v>
      </c>
      <c r="C38" s="423" t="s">
        <v>9</v>
      </c>
      <c r="D38" s="424" t="s">
        <v>28</v>
      </c>
      <c r="E38" s="64">
        <v>9000001</v>
      </c>
      <c r="F38" s="113">
        <v>244</v>
      </c>
      <c r="G38" s="114">
        <v>340</v>
      </c>
      <c r="H38" s="78">
        <v>45000</v>
      </c>
      <c r="I38" s="79">
        <v>0</v>
      </c>
      <c r="J38" s="79">
        <v>0</v>
      </c>
      <c r="K38" s="78">
        <f t="shared" si="2"/>
        <v>45000</v>
      </c>
      <c r="L38" s="83"/>
      <c r="M38" s="79">
        <v>0</v>
      </c>
      <c r="N38" s="84">
        <v>0</v>
      </c>
      <c r="O38" s="102">
        <v>60000</v>
      </c>
      <c r="P38" s="98">
        <v>0</v>
      </c>
      <c r="Q38" s="99">
        <f t="shared" si="0"/>
        <v>0</v>
      </c>
    </row>
    <row r="39" spans="1:17" ht="30.75" hidden="1" customHeight="1">
      <c r="A39" s="12"/>
      <c r="B39" s="151" t="s">
        <v>40</v>
      </c>
      <c r="C39" s="167" t="s">
        <v>9</v>
      </c>
      <c r="D39" s="167" t="s">
        <v>28</v>
      </c>
      <c r="E39" s="66">
        <v>9000005</v>
      </c>
      <c r="F39" s="66"/>
      <c r="G39" s="66"/>
      <c r="H39" s="67">
        <f>H40</f>
        <v>961000</v>
      </c>
      <c r="I39" s="86">
        <v>0</v>
      </c>
      <c r="J39" s="86">
        <f>J40</f>
        <v>0</v>
      </c>
      <c r="K39" s="67">
        <f t="shared" si="2"/>
        <v>961000</v>
      </c>
      <c r="L39" s="101"/>
      <c r="M39" s="86">
        <v>0</v>
      </c>
      <c r="N39" s="86">
        <f>N40</f>
        <v>0</v>
      </c>
      <c r="O39" s="102">
        <f>O43+O44+O45</f>
        <v>0</v>
      </c>
      <c r="P39" s="98">
        <f>P40</f>
        <v>0</v>
      </c>
      <c r="Q39" s="99" t="e">
        <f t="shared" si="0"/>
        <v>#DIV/0!</v>
      </c>
    </row>
    <row r="40" spans="1:17" ht="30" hidden="1">
      <c r="A40" s="12"/>
      <c r="B40" s="153" t="s">
        <v>15</v>
      </c>
      <c r="C40" s="201" t="s">
        <v>9</v>
      </c>
      <c r="D40" s="425" t="s">
        <v>28</v>
      </c>
      <c r="E40" s="115" t="s">
        <v>41</v>
      </c>
      <c r="F40" s="116" t="s">
        <v>16</v>
      </c>
      <c r="G40" s="117"/>
      <c r="H40" s="107">
        <f>H41</f>
        <v>961000</v>
      </c>
      <c r="I40" s="108">
        <v>0</v>
      </c>
      <c r="J40" s="108">
        <f>J41</f>
        <v>0</v>
      </c>
      <c r="K40" s="107">
        <f t="shared" si="2"/>
        <v>961000</v>
      </c>
      <c r="L40" s="83"/>
      <c r="M40" s="108">
        <v>0</v>
      </c>
      <c r="N40" s="109">
        <f>N41</f>
        <v>0</v>
      </c>
      <c r="O40" s="102">
        <f t="shared" si="1"/>
        <v>961000</v>
      </c>
      <c r="P40" s="98">
        <f>P41</f>
        <v>0</v>
      </c>
      <c r="Q40" s="99">
        <f t="shared" si="0"/>
        <v>0</v>
      </c>
    </row>
    <row r="41" spans="1:17" ht="15" hidden="1">
      <c r="A41" s="12"/>
      <c r="B41" s="151" t="s">
        <v>17</v>
      </c>
      <c r="C41" s="180" t="s">
        <v>9</v>
      </c>
      <c r="D41" s="181" t="s">
        <v>28</v>
      </c>
      <c r="E41" s="64" t="s">
        <v>41</v>
      </c>
      <c r="F41" s="65" t="s">
        <v>16</v>
      </c>
      <c r="G41" s="66">
        <v>200</v>
      </c>
      <c r="H41" s="67">
        <f>H42</f>
        <v>961000</v>
      </c>
      <c r="I41" s="86">
        <v>0</v>
      </c>
      <c r="J41" s="86">
        <f>J42</f>
        <v>0</v>
      </c>
      <c r="K41" s="67">
        <f t="shared" si="2"/>
        <v>961000</v>
      </c>
      <c r="L41" s="83"/>
      <c r="M41" s="86">
        <v>0</v>
      </c>
      <c r="N41" s="88">
        <f>N42</f>
        <v>0</v>
      </c>
      <c r="O41" s="102">
        <f t="shared" si="1"/>
        <v>961000</v>
      </c>
      <c r="P41" s="98">
        <f>P42</f>
        <v>0</v>
      </c>
      <c r="Q41" s="99">
        <f t="shared" si="0"/>
        <v>0</v>
      </c>
    </row>
    <row r="42" spans="1:17" ht="15" hidden="1" customHeight="1">
      <c r="A42" s="12"/>
      <c r="B42" s="151" t="s">
        <v>19</v>
      </c>
      <c r="C42" s="180" t="s">
        <v>9</v>
      </c>
      <c r="D42" s="181" t="s">
        <v>28</v>
      </c>
      <c r="E42" s="64" t="s">
        <v>41</v>
      </c>
      <c r="F42" s="65" t="s">
        <v>16</v>
      </c>
      <c r="G42" s="66">
        <v>210</v>
      </c>
      <c r="H42" s="67">
        <f>H43+H44+H45</f>
        <v>961000</v>
      </c>
      <c r="I42" s="86">
        <v>0</v>
      </c>
      <c r="J42" s="86">
        <f>J43+J44+J45</f>
        <v>0</v>
      </c>
      <c r="K42" s="67">
        <f>H41+J41+I42</f>
        <v>961000</v>
      </c>
      <c r="L42" s="83"/>
      <c r="M42" s="86">
        <v>0</v>
      </c>
      <c r="N42" s="88">
        <f>N43+N44+N45</f>
        <v>0</v>
      </c>
      <c r="O42" s="102">
        <f t="shared" si="1"/>
        <v>961000</v>
      </c>
      <c r="P42" s="98">
        <f>P43+P44+P45</f>
        <v>0</v>
      </c>
      <c r="Q42" s="99">
        <f t="shared" si="0"/>
        <v>0</v>
      </c>
    </row>
    <row r="43" spans="1:17" ht="15" hidden="1">
      <c r="A43" s="12"/>
      <c r="B43" s="151" t="s">
        <v>21</v>
      </c>
      <c r="C43" s="180" t="s">
        <v>9</v>
      </c>
      <c r="D43" s="181" t="s">
        <v>28</v>
      </c>
      <c r="E43" s="64">
        <v>9000005</v>
      </c>
      <c r="F43" s="65">
        <v>121</v>
      </c>
      <c r="G43" s="66">
        <v>211</v>
      </c>
      <c r="H43" s="67">
        <v>734000</v>
      </c>
      <c r="I43" s="86">
        <v>0</v>
      </c>
      <c r="J43" s="86">
        <v>0</v>
      </c>
      <c r="K43" s="67">
        <f>H43+J43+I43</f>
        <v>734000</v>
      </c>
      <c r="L43" s="83"/>
      <c r="M43" s="86">
        <v>0</v>
      </c>
      <c r="N43" s="88">
        <v>0</v>
      </c>
      <c r="O43" s="102">
        <v>0</v>
      </c>
      <c r="P43" s="98">
        <v>0</v>
      </c>
      <c r="Q43" s="99" t="e">
        <f t="shared" si="0"/>
        <v>#DIV/0!</v>
      </c>
    </row>
    <row r="44" spans="1:17" ht="39" hidden="1" customHeight="1">
      <c r="A44" s="12"/>
      <c r="B44" s="151" t="s">
        <v>23</v>
      </c>
      <c r="C44" s="180" t="s">
        <v>9</v>
      </c>
      <c r="D44" s="181" t="s">
        <v>28</v>
      </c>
      <c r="E44" s="64">
        <v>9000005</v>
      </c>
      <c r="F44" s="65">
        <v>122</v>
      </c>
      <c r="G44" s="66">
        <v>212</v>
      </c>
      <c r="H44" s="67">
        <v>5000</v>
      </c>
      <c r="I44" s="86">
        <v>0</v>
      </c>
      <c r="J44" s="86">
        <v>0</v>
      </c>
      <c r="K44" s="67">
        <f>H44+J44+I44</f>
        <v>5000</v>
      </c>
      <c r="L44" s="83"/>
      <c r="M44" s="86">
        <v>0</v>
      </c>
      <c r="N44" s="88">
        <v>0</v>
      </c>
      <c r="O44" s="102">
        <v>0</v>
      </c>
      <c r="P44" s="98">
        <v>0</v>
      </c>
      <c r="Q44" s="99" t="e">
        <f t="shared" si="0"/>
        <v>#DIV/0!</v>
      </c>
    </row>
    <row r="45" spans="1:17" ht="49.5" hidden="1" customHeight="1">
      <c r="A45" s="12"/>
      <c r="B45" s="151" t="s">
        <v>25</v>
      </c>
      <c r="C45" s="180" t="s">
        <v>9</v>
      </c>
      <c r="D45" s="181" t="s">
        <v>28</v>
      </c>
      <c r="E45" s="64">
        <v>9000005</v>
      </c>
      <c r="F45" s="65">
        <v>121</v>
      </c>
      <c r="G45" s="66">
        <v>213</v>
      </c>
      <c r="H45" s="67">
        <v>222000</v>
      </c>
      <c r="I45" s="86">
        <v>0</v>
      </c>
      <c r="J45" s="86">
        <v>0</v>
      </c>
      <c r="K45" s="67">
        <f>H45+J45+I45</f>
        <v>222000</v>
      </c>
      <c r="L45" s="83"/>
      <c r="M45" s="86">
        <v>0</v>
      </c>
      <c r="N45" s="88">
        <v>0</v>
      </c>
      <c r="O45" s="102">
        <v>0</v>
      </c>
      <c r="P45" s="98">
        <v>0</v>
      </c>
      <c r="Q45" s="99" t="e">
        <f t="shared" si="0"/>
        <v>#DIV/0!</v>
      </c>
    </row>
    <row r="46" spans="1:17" ht="80.25" customHeight="1">
      <c r="A46" s="36"/>
      <c r="B46" s="151" t="s">
        <v>261</v>
      </c>
      <c r="C46" s="157" t="s">
        <v>9</v>
      </c>
      <c r="D46" s="165" t="s">
        <v>42</v>
      </c>
      <c r="E46" s="73"/>
      <c r="F46" s="74"/>
      <c r="G46" s="75"/>
      <c r="H46" s="67">
        <f>H47</f>
        <v>7338000</v>
      </c>
      <c r="I46" s="67">
        <f>I48+I69</f>
        <v>0</v>
      </c>
      <c r="J46" s="67">
        <f>J47</f>
        <v>37202</v>
      </c>
      <c r="K46" s="67">
        <f>H46+J46+I46</f>
        <v>7375202</v>
      </c>
      <c r="L46" s="68"/>
      <c r="M46" s="67">
        <f>M48+M69</f>
        <v>0</v>
      </c>
      <c r="N46" s="69">
        <f>N47</f>
        <v>0</v>
      </c>
      <c r="O46" s="102">
        <v>7169300</v>
      </c>
      <c r="P46" s="98">
        <v>2688602.86</v>
      </c>
      <c r="Q46" s="481">
        <f t="shared" si="0"/>
        <v>0.37501609083174087</v>
      </c>
    </row>
    <row r="47" spans="1:17" ht="75" hidden="1">
      <c r="A47" s="36"/>
      <c r="B47" s="152" t="s">
        <v>11</v>
      </c>
      <c r="C47" s="76" t="s">
        <v>9</v>
      </c>
      <c r="D47" s="77" t="s">
        <v>42</v>
      </c>
      <c r="E47" s="77" t="s">
        <v>12</v>
      </c>
      <c r="F47" s="81"/>
      <c r="G47" s="82"/>
      <c r="H47" s="78">
        <f>H48+H69</f>
        <v>7338000</v>
      </c>
      <c r="I47" s="78">
        <f>I48+I69</f>
        <v>0</v>
      </c>
      <c r="J47" s="78">
        <f>J48+J69</f>
        <v>37202</v>
      </c>
      <c r="K47" s="78">
        <f>H47+J47</f>
        <v>7375202</v>
      </c>
      <c r="L47" s="68"/>
      <c r="M47" s="78">
        <f>M48+M69</f>
        <v>0</v>
      </c>
      <c r="N47" s="80">
        <f>N48+N69</f>
        <v>0</v>
      </c>
      <c r="O47" s="70">
        <f>K47+M47+N47</f>
        <v>7375202</v>
      </c>
      <c r="P47" s="71">
        <f>P48+P69</f>
        <v>1297959.9999999998</v>
      </c>
      <c r="Q47" s="110">
        <f t="shared" si="0"/>
        <v>0.17598975594159993</v>
      </c>
    </row>
    <row r="48" spans="1:17" s="39" customFormat="1" ht="21.75" hidden="1" customHeight="1">
      <c r="A48" s="38"/>
      <c r="B48" s="151" t="s">
        <v>29</v>
      </c>
      <c r="C48" s="75" t="s">
        <v>9</v>
      </c>
      <c r="D48" s="75" t="s">
        <v>42</v>
      </c>
      <c r="E48" s="64">
        <v>9000001</v>
      </c>
      <c r="F48" s="75"/>
      <c r="G48" s="75"/>
      <c r="H48" s="67">
        <f>H52+H53+H54+H56+H58+H59+H60+H61+H62+H64+H65</f>
        <v>6918000</v>
      </c>
      <c r="I48" s="86">
        <f>I49</f>
        <v>0</v>
      </c>
      <c r="J48" s="86">
        <f>J49</f>
        <v>37202</v>
      </c>
      <c r="K48" s="67">
        <f t="shared" ref="K48:K72" si="3">H48+J48+I48</f>
        <v>6955202</v>
      </c>
      <c r="L48" s="101"/>
      <c r="M48" s="86">
        <f>M49</f>
        <v>0</v>
      </c>
      <c r="N48" s="86">
        <f>N49</f>
        <v>0</v>
      </c>
      <c r="O48" s="102">
        <f>O52+O53+O54+O56+O57+O59+O60+O61+O62+O65+O64</f>
        <v>6298400</v>
      </c>
      <c r="P48" s="98">
        <f>P52+P53+P54+P56+P57+P59+P60+P61+P62+P65+P64</f>
        <v>1257176.9999999998</v>
      </c>
      <c r="Q48" s="99">
        <f t="shared" si="0"/>
        <v>0.19960259748507553</v>
      </c>
    </row>
    <row r="49" spans="1:17" ht="30" hidden="1">
      <c r="A49" s="36"/>
      <c r="B49" s="153" t="s">
        <v>15</v>
      </c>
      <c r="C49" s="103" t="s">
        <v>9</v>
      </c>
      <c r="D49" s="104" t="s">
        <v>42</v>
      </c>
      <c r="E49" s="104" t="s">
        <v>30</v>
      </c>
      <c r="F49" s="105">
        <v>500</v>
      </c>
      <c r="G49" s="106"/>
      <c r="H49" s="107">
        <f>H50+H63</f>
        <v>6918000</v>
      </c>
      <c r="I49" s="108">
        <f>I50+I63</f>
        <v>0</v>
      </c>
      <c r="J49" s="108">
        <f>J50+J63</f>
        <v>37202</v>
      </c>
      <c r="K49" s="107">
        <f t="shared" si="3"/>
        <v>6955202</v>
      </c>
      <c r="L49" s="83"/>
      <c r="M49" s="108">
        <f>M50+M63</f>
        <v>0</v>
      </c>
      <c r="N49" s="109">
        <f>N50+N63</f>
        <v>0</v>
      </c>
      <c r="O49" s="70">
        <f t="shared" si="1"/>
        <v>6955202</v>
      </c>
      <c r="P49" s="71">
        <f>P50+P63</f>
        <v>1257177</v>
      </c>
      <c r="Q49" s="110">
        <f t="shared" si="0"/>
        <v>0.18075348494551272</v>
      </c>
    </row>
    <row r="50" spans="1:17" ht="15" hidden="1">
      <c r="A50" s="36"/>
      <c r="B50" s="151" t="s">
        <v>17</v>
      </c>
      <c r="C50" s="72" t="s">
        <v>9</v>
      </c>
      <c r="D50" s="73" t="s">
        <v>42</v>
      </c>
      <c r="E50" s="73" t="s">
        <v>30</v>
      </c>
      <c r="F50" s="74">
        <v>500</v>
      </c>
      <c r="G50" s="75" t="s">
        <v>18</v>
      </c>
      <c r="H50" s="67">
        <f>H51+H55+H62</f>
        <v>6088000</v>
      </c>
      <c r="I50" s="86">
        <f>I51+I55+I62</f>
        <v>0</v>
      </c>
      <c r="J50" s="86">
        <f>J51+J55+J62</f>
        <v>0</v>
      </c>
      <c r="K50" s="67">
        <f t="shared" si="3"/>
        <v>6088000</v>
      </c>
      <c r="L50" s="83"/>
      <c r="M50" s="86">
        <f>M51+M55+M62</f>
        <v>0</v>
      </c>
      <c r="N50" s="88">
        <f>N51+N55+N62</f>
        <v>0</v>
      </c>
      <c r="O50" s="70">
        <f t="shared" si="1"/>
        <v>6088000</v>
      </c>
      <c r="P50" s="71">
        <f>P51+P55+P62</f>
        <v>1201285.3700000001</v>
      </c>
      <c r="Q50" s="110">
        <f t="shared" si="0"/>
        <v>0.19732019875164258</v>
      </c>
    </row>
    <row r="51" spans="1:17" ht="16.5" hidden="1" customHeight="1">
      <c r="A51" s="36"/>
      <c r="B51" s="151" t="s">
        <v>19</v>
      </c>
      <c r="C51" s="72" t="s">
        <v>9</v>
      </c>
      <c r="D51" s="73" t="s">
        <v>42</v>
      </c>
      <c r="E51" s="73" t="s">
        <v>30</v>
      </c>
      <c r="F51" s="74">
        <v>500</v>
      </c>
      <c r="G51" s="75" t="s">
        <v>20</v>
      </c>
      <c r="H51" s="67">
        <f>H52+H53+H54</f>
        <v>4395000</v>
      </c>
      <c r="I51" s="86">
        <f>I52+I53+I54</f>
        <v>0</v>
      </c>
      <c r="J51" s="86">
        <f>J52+J53+J54</f>
        <v>0</v>
      </c>
      <c r="K51" s="67">
        <f t="shared" si="3"/>
        <v>4395000</v>
      </c>
      <c r="L51" s="83"/>
      <c r="M51" s="86">
        <f>M52+M53+M54</f>
        <v>0</v>
      </c>
      <c r="N51" s="88">
        <f>N52+N53+N54</f>
        <v>0</v>
      </c>
      <c r="O51" s="70">
        <f t="shared" si="1"/>
        <v>4395000</v>
      </c>
      <c r="P51" s="71">
        <f>P52+P53+P54</f>
        <v>972612.04</v>
      </c>
      <c r="Q51" s="110">
        <f t="shared" si="0"/>
        <v>0.22129966780432311</v>
      </c>
    </row>
    <row r="52" spans="1:17" ht="15" hidden="1">
      <c r="A52" s="36"/>
      <c r="B52" s="151" t="s">
        <v>21</v>
      </c>
      <c r="C52" s="72" t="s">
        <v>9</v>
      </c>
      <c r="D52" s="73" t="s">
        <v>42</v>
      </c>
      <c r="E52" s="64">
        <v>9000001</v>
      </c>
      <c r="F52" s="74" t="s">
        <v>215</v>
      </c>
      <c r="G52" s="75" t="s">
        <v>22</v>
      </c>
      <c r="H52" s="67">
        <v>3360000</v>
      </c>
      <c r="I52" s="86">
        <v>0</v>
      </c>
      <c r="J52" s="86">
        <v>0</v>
      </c>
      <c r="K52" s="67">
        <f t="shared" si="3"/>
        <v>3360000</v>
      </c>
      <c r="L52" s="83"/>
      <c r="M52" s="86">
        <v>0</v>
      </c>
      <c r="N52" s="88">
        <v>0</v>
      </c>
      <c r="O52" s="70">
        <v>3300000</v>
      </c>
      <c r="P52" s="111">
        <v>731289.89</v>
      </c>
      <c r="Q52" s="110">
        <f t="shared" si="0"/>
        <v>0.22160299696969699</v>
      </c>
    </row>
    <row r="53" spans="1:17" ht="15" hidden="1">
      <c r="A53" s="36"/>
      <c r="B53" s="151" t="s">
        <v>23</v>
      </c>
      <c r="C53" s="72" t="s">
        <v>9</v>
      </c>
      <c r="D53" s="73" t="s">
        <v>42</v>
      </c>
      <c r="E53" s="64">
        <v>9000001</v>
      </c>
      <c r="F53" s="74" t="s">
        <v>217</v>
      </c>
      <c r="G53" s="75" t="s">
        <v>24</v>
      </c>
      <c r="H53" s="67">
        <v>15000</v>
      </c>
      <c r="I53" s="86">
        <v>0</v>
      </c>
      <c r="J53" s="86">
        <v>0</v>
      </c>
      <c r="K53" s="67">
        <f t="shared" si="3"/>
        <v>15000</v>
      </c>
      <c r="L53" s="83"/>
      <c r="M53" s="86">
        <v>0</v>
      </c>
      <c r="N53" s="88">
        <v>0</v>
      </c>
      <c r="O53" s="70">
        <v>9000</v>
      </c>
      <c r="P53" s="112">
        <v>1300</v>
      </c>
      <c r="Q53" s="110">
        <f t="shared" si="0"/>
        <v>0.14444444444444443</v>
      </c>
    </row>
    <row r="54" spans="1:17" ht="15" hidden="1">
      <c r="A54" s="36"/>
      <c r="B54" s="151" t="s">
        <v>25</v>
      </c>
      <c r="C54" s="72" t="s">
        <v>9</v>
      </c>
      <c r="D54" s="73" t="s">
        <v>42</v>
      </c>
      <c r="E54" s="64">
        <v>9000001</v>
      </c>
      <c r="F54" s="74" t="s">
        <v>215</v>
      </c>
      <c r="G54" s="75" t="s">
        <v>26</v>
      </c>
      <c r="H54" s="67">
        <v>1020000</v>
      </c>
      <c r="I54" s="86">
        <v>0</v>
      </c>
      <c r="J54" s="86">
        <v>0</v>
      </c>
      <c r="K54" s="67">
        <f t="shared" si="3"/>
        <v>1020000</v>
      </c>
      <c r="L54" s="83"/>
      <c r="M54" s="86">
        <v>0</v>
      </c>
      <c r="N54" s="88">
        <v>0</v>
      </c>
      <c r="O54" s="70">
        <v>1000000</v>
      </c>
      <c r="P54" s="112">
        <v>240022.15</v>
      </c>
      <c r="Q54" s="110">
        <f t="shared" si="0"/>
        <v>0.24002214999999999</v>
      </c>
    </row>
    <row r="55" spans="1:17" ht="15" hidden="1">
      <c r="A55" s="36"/>
      <c r="B55" s="151" t="s">
        <v>31</v>
      </c>
      <c r="C55" s="72" t="s">
        <v>9</v>
      </c>
      <c r="D55" s="73" t="s">
        <v>42</v>
      </c>
      <c r="E55" s="73" t="s">
        <v>30</v>
      </c>
      <c r="F55" s="74">
        <v>500</v>
      </c>
      <c r="G55" s="75" t="s">
        <v>43</v>
      </c>
      <c r="H55" s="67">
        <f>H56+H58+H59+H60+H61</f>
        <v>1643000</v>
      </c>
      <c r="I55" s="86">
        <f>I56+I58+I59+I60+I61</f>
        <v>0</v>
      </c>
      <c r="J55" s="86">
        <f>J56+J58+J59+J60+J61</f>
        <v>0</v>
      </c>
      <c r="K55" s="67">
        <f t="shared" si="3"/>
        <v>1643000</v>
      </c>
      <c r="L55" s="83"/>
      <c r="M55" s="86">
        <f>M56+M58+M59+M60+M61</f>
        <v>0</v>
      </c>
      <c r="N55" s="88">
        <f>N56+N58+N59+N60+N61</f>
        <v>0</v>
      </c>
      <c r="O55" s="70">
        <f t="shared" si="1"/>
        <v>1643000</v>
      </c>
      <c r="P55" s="112">
        <f>P56+P58+P59+P60+P61</f>
        <v>226501.27000000002</v>
      </c>
      <c r="Q55" s="110">
        <f t="shared" si="0"/>
        <v>0.13785835057821061</v>
      </c>
    </row>
    <row r="56" spans="1:17" ht="15" hidden="1">
      <c r="A56" s="36"/>
      <c r="B56" s="151" t="s">
        <v>32</v>
      </c>
      <c r="C56" s="72" t="s">
        <v>9</v>
      </c>
      <c r="D56" s="73" t="s">
        <v>42</v>
      </c>
      <c r="E56" s="64">
        <v>9000001</v>
      </c>
      <c r="F56" s="74" t="s">
        <v>204</v>
      </c>
      <c r="G56" s="75" t="s">
        <v>44</v>
      </c>
      <c r="H56" s="67">
        <v>350000</v>
      </c>
      <c r="I56" s="86">
        <v>0</v>
      </c>
      <c r="J56" s="86">
        <v>0</v>
      </c>
      <c r="K56" s="67">
        <f t="shared" si="3"/>
        <v>350000</v>
      </c>
      <c r="L56" s="83"/>
      <c r="M56" s="86">
        <v>0</v>
      </c>
      <c r="N56" s="88">
        <v>0</v>
      </c>
      <c r="O56" s="70">
        <v>251500</v>
      </c>
      <c r="P56" s="112">
        <v>50128.69</v>
      </c>
      <c r="Q56" s="110">
        <f t="shared" si="0"/>
        <v>0.19931884691848908</v>
      </c>
    </row>
    <row r="57" spans="1:17" ht="15" hidden="1">
      <c r="A57" s="36"/>
      <c r="B57" s="151" t="s">
        <v>33</v>
      </c>
      <c r="C57" s="72" t="s">
        <v>9</v>
      </c>
      <c r="D57" s="73" t="s">
        <v>42</v>
      </c>
      <c r="E57" s="64">
        <v>9000001</v>
      </c>
      <c r="F57" s="74" t="s">
        <v>204</v>
      </c>
      <c r="G57" s="75" t="s">
        <v>45</v>
      </c>
      <c r="H57" s="67"/>
      <c r="I57" s="86"/>
      <c r="J57" s="86"/>
      <c r="K57" s="67"/>
      <c r="L57" s="83"/>
      <c r="M57" s="86"/>
      <c r="N57" s="88"/>
      <c r="O57" s="70">
        <v>0</v>
      </c>
      <c r="P57" s="112">
        <v>0</v>
      </c>
      <c r="Q57" s="110" t="e">
        <f t="shared" si="0"/>
        <v>#DIV/0!</v>
      </c>
    </row>
    <row r="58" spans="1:17" ht="15" hidden="1">
      <c r="A58" s="36"/>
      <c r="B58" s="151" t="s">
        <v>33</v>
      </c>
      <c r="C58" s="72" t="s">
        <v>9</v>
      </c>
      <c r="D58" s="73" t="s">
        <v>42</v>
      </c>
      <c r="E58" s="73" t="s">
        <v>30</v>
      </c>
      <c r="F58" s="74">
        <v>500</v>
      </c>
      <c r="G58" s="75" t="s">
        <v>45</v>
      </c>
      <c r="H58" s="67">
        <v>7000</v>
      </c>
      <c r="I58" s="86">
        <v>0</v>
      </c>
      <c r="J58" s="86">
        <v>0</v>
      </c>
      <c r="K58" s="67">
        <f t="shared" si="3"/>
        <v>7000</v>
      </c>
      <c r="L58" s="83"/>
      <c r="M58" s="86">
        <v>0</v>
      </c>
      <c r="N58" s="88">
        <v>0</v>
      </c>
      <c r="O58" s="70">
        <v>0</v>
      </c>
      <c r="P58" s="112">
        <v>0</v>
      </c>
      <c r="Q58" s="110" t="e">
        <f t="shared" si="0"/>
        <v>#DIV/0!</v>
      </c>
    </row>
    <row r="59" spans="1:17" ht="15" hidden="1">
      <c r="A59" s="36"/>
      <c r="B59" s="151" t="s">
        <v>46</v>
      </c>
      <c r="C59" s="72" t="s">
        <v>9</v>
      </c>
      <c r="D59" s="73" t="s">
        <v>42</v>
      </c>
      <c r="E59" s="64">
        <v>9000001</v>
      </c>
      <c r="F59" s="74" t="s">
        <v>204</v>
      </c>
      <c r="G59" s="75" t="s">
        <v>47</v>
      </c>
      <c r="H59" s="67">
        <v>300000</v>
      </c>
      <c r="I59" s="86">
        <v>0</v>
      </c>
      <c r="J59" s="86">
        <v>0</v>
      </c>
      <c r="K59" s="67">
        <f t="shared" si="3"/>
        <v>300000</v>
      </c>
      <c r="L59" s="83"/>
      <c r="M59" s="86">
        <v>0</v>
      </c>
      <c r="N59" s="88">
        <v>0</v>
      </c>
      <c r="O59" s="70">
        <v>350000</v>
      </c>
      <c r="P59" s="112">
        <v>88576.66</v>
      </c>
      <c r="Q59" s="110">
        <f t="shared" si="0"/>
        <v>0.25307617142857142</v>
      </c>
    </row>
    <row r="60" spans="1:17" ht="13.5" hidden="1" customHeight="1">
      <c r="A60" s="36"/>
      <c r="B60" s="151" t="s">
        <v>34</v>
      </c>
      <c r="C60" s="72" t="s">
        <v>9</v>
      </c>
      <c r="D60" s="73" t="s">
        <v>42</v>
      </c>
      <c r="E60" s="64">
        <v>9000001</v>
      </c>
      <c r="F60" s="74" t="s">
        <v>204</v>
      </c>
      <c r="G60" s="75" t="s">
        <v>48</v>
      </c>
      <c r="H60" s="67">
        <v>600000</v>
      </c>
      <c r="I60" s="86">
        <v>0</v>
      </c>
      <c r="J60" s="86">
        <v>0</v>
      </c>
      <c r="K60" s="67">
        <f t="shared" si="3"/>
        <v>600000</v>
      </c>
      <c r="L60" s="83" t="s">
        <v>49</v>
      </c>
      <c r="M60" s="86">
        <v>0</v>
      </c>
      <c r="N60" s="88">
        <v>0</v>
      </c>
      <c r="O60" s="70">
        <v>457000</v>
      </c>
      <c r="P60" s="112">
        <v>4376</v>
      </c>
      <c r="Q60" s="110">
        <f t="shared" si="0"/>
        <v>9.5754923413566735E-3</v>
      </c>
    </row>
    <row r="61" spans="1:17" ht="15" hidden="1">
      <c r="A61" s="36"/>
      <c r="B61" s="151" t="s">
        <v>35</v>
      </c>
      <c r="C61" s="72" t="s">
        <v>9</v>
      </c>
      <c r="D61" s="73" t="s">
        <v>42</v>
      </c>
      <c r="E61" s="64">
        <v>9000001</v>
      </c>
      <c r="F61" s="74" t="s">
        <v>204</v>
      </c>
      <c r="G61" s="75" t="s">
        <v>50</v>
      </c>
      <c r="H61" s="67">
        <v>386000</v>
      </c>
      <c r="I61" s="86">
        <v>0</v>
      </c>
      <c r="J61" s="86">
        <v>0</v>
      </c>
      <c r="K61" s="67">
        <f t="shared" si="3"/>
        <v>386000</v>
      </c>
      <c r="L61" s="83"/>
      <c r="M61" s="86">
        <v>0</v>
      </c>
      <c r="N61" s="88">
        <v>0</v>
      </c>
      <c r="O61" s="70">
        <v>378000</v>
      </c>
      <c r="P61" s="112">
        <v>83419.92</v>
      </c>
      <c r="Q61" s="110">
        <f t="shared" si="0"/>
        <v>0.22068761904761905</v>
      </c>
    </row>
    <row r="62" spans="1:17" ht="15" hidden="1">
      <c r="A62" s="36"/>
      <c r="B62" s="151" t="s">
        <v>36</v>
      </c>
      <c r="C62" s="72" t="s">
        <v>9</v>
      </c>
      <c r="D62" s="73" t="s">
        <v>42</v>
      </c>
      <c r="E62" s="64">
        <v>9000001</v>
      </c>
      <c r="F62" s="74" t="s">
        <v>204</v>
      </c>
      <c r="G62" s="75" t="s">
        <v>51</v>
      </c>
      <c r="H62" s="67">
        <v>50000</v>
      </c>
      <c r="I62" s="86">
        <v>0</v>
      </c>
      <c r="J62" s="86">
        <v>0</v>
      </c>
      <c r="K62" s="67">
        <f t="shared" si="3"/>
        <v>50000</v>
      </c>
      <c r="L62" s="83"/>
      <c r="M62" s="86">
        <v>0</v>
      </c>
      <c r="N62" s="88">
        <v>0</v>
      </c>
      <c r="O62" s="70">
        <v>42900</v>
      </c>
      <c r="P62" s="112">
        <v>2172.06</v>
      </c>
      <c r="Q62" s="110">
        <f t="shared" si="0"/>
        <v>5.0630769230769229E-2</v>
      </c>
    </row>
    <row r="63" spans="1:17" ht="15" hidden="1">
      <c r="A63" s="36"/>
      <c r="B63" s="151" t="s">
        <v>37</v>
      </c>
      <c r="C63" s="72" t="s">
        <v>9</v>
      </c>
      <c r="D63" s="73" t="s">
        <v>42</v>
      </c>
      <c r="E63" s="73" t="s">
        <v>30</v>
      </c>
      <c r="F63" s="74">
        <v>500</v>
      </c>
      <c r="G63" s="75" t="s">
        <v>52</v>
      </c>
      <c r="H63" s="67">
        <f>H64+H65</f>
        <v>830000</v>
      </c>
      <c r="I63" s="86">
        <f>I64+I65</f>
        <v>0</v>
      </c>
      <c r="J63" s="86">
        <f>J64+J65</f>
        <v>37202</v>
      </c>
      <c r="K63" s="67">
        <f t="shared" si="3"/>
        <v>867202</v>
      </c>
      <c r="L63" s="83"/>
      <c r="M63" s="86">
        <f>M64+M65</f>
        <v>0</v>
      </c>
      <c r="N63" s="88">
        <f>N64+N65</f>
        <v>0</v>
      </c>
      <c r="O63" s="70">
        <f t="shared" si="1"/>
        <v>867202</v>
      </c>
      <c r="P63" s="112">
        <f>P64+P65</f>
        <v>55891.63</v>
      </c>
      <c r="Q63" s="110">
        <f t="shared" si="0"/>
        <v>6.4450531710028347E-2</v>
      </c>
    </row>
    <row r="64" spans="1:17" ht="15" hidden="1">
      <c r="A64" s="36"/>
      <c r="B64" s="151" t="s">
        <v>38</v>
      </c>
      <c r="C64" s="72" t="s">
        <v>9</v>
      </c>
      <c r="D64" s="73" t="s">
        <v>42</v>
      </c>
      <c r="E64" s="73" t="s">
        <v>30</v>
      </c>
      <c r="F64" s="74">
        <v>500</v>
      </c>
      <c r="G64" s="75" t="s">
        <v>53</v>
      </c>
      <c r="H64" s="67">
        <v>400000</v>
      </c>
      <c r="I64" s="86">
        <v>0</v>
      </c>
      <c r="J64" s="86">
        <v>0</v>
      </c>
      <c r="K64" s="67">
        <f t="shared" si="3"/>
        <v>400000</v>
      </c>
      <c r="L64" s="83"/>
      <c r="M64" s="86">
        <v>0</v>
      </c>
      <c r="N64" s="88">
        <v>0</v>
      </c>
      <c r="O64" s="70">
        <v>250000</v>
      </c>
      <c r="P64" s="112">
        <v>0</v>
      </c>
      <c r="Q64" s="110">
        <f t="shared" si="0"/>
        <v>0</v>
      </c>
    </row>
    <row r="65" spans="1:17" ht="15" hidden="1" customHeight="1">
      <c r="A65" s="36"/>
      <c r="B65" s="152" t="s">
        <v>39</v>
      </c>
      <c r="C65" s="76" t="s">
        <v>9</v>
      </c>
      <c r="D65" s="77" t="s">
        <v>42</v>
      </c>
      <c r="E65" s="64">
        <v>9000001</v>
      </c>
      <c r="F65" s="81" t="s">
        <v>204</v>
      </c>
      <c r="G65" s="82" t="s">
        <v>54</v>
      </c>
      <c r="H65" s="78">
        <v>430000</v>
      </c>
      <c r="I65" s="79">
        <v>0</v>
      </c>
      <c r="J65" s="79">
        <v>37202</v>
      </c>
      <c r="K65" s="78">
        <f t="shared" si="3"/>
        <v>467202</v>
      </c>
      <c r="L65" s="83"/>
      <c r="M65" s="79">
        <v>0</v>
      </c>
      <c r="N65" s="84">
        <v>0</v>
      </c>
      <c r="O65" s="70">
        <v>260000</v>
      </c>
      <c r="P65" s="112">
        <v>55891.63</v>
      </c>
      <c r="Q65" s="110">
        <f>P65/O65*100%</f>
        <v>0.21496780769230769</v>
      </c>
    </row>
    <row r="66" spans="1:17" ht="18.75" hidden="1" customHeight="1">
      <c r="A66" s="36"/>
      <c r="B66" s="151" t="s">
        <v>205</v>
      </c>
      <c r="C66" s="118" t="s">
        <v>9</v>
      </c>
      <c r="D66" s="119" t="s">
        <v>42</v>
      </c>
      <c r="E66" s="119" t="s">
        <v>203</v>
      </c>
      <c r="F66" s="120"/>
      <c r="G66" s="75"/>
      <c r="H66" s="78"/>
      <c r="I66" s="79"/>
      <c r="J66" s="79"/>
      <c r="K66" s="78"/>
      <c r="L66" s="83"/>
      <c r="M66" s="79"/>
      <c r="N66" s="84"/>
      <c r="O66" s="102">
        <f>O67+O68</f>
        <v>57100</v>
      </c>
      <c r="P66" s="121">
        <f>P67+P68</f>
        <v>0</v>
      </c>
      <c r="Q66" s="99">
        <v>0</v>
      </c>
    </row>
    <row r="67" spans="1:17" ht="15" hidden="1" customHeight="1">
      <c r="A67" s="36"/>
      <c r="B67" s="151" t="s">
        <v>36</v>
      </c>
      <c r="C67" s="122" t="s">
        <v>9</v>
      </c>
      <c r="D67" s="123" t="s">
        <v>42</v>
      </c>
      <c r="E67" s="123" t="s">
        <v>203</v>
      </c>
      <c r="F67" s="124" t="s">
        <v>204</v>
      </c>
      <c r="G67" s="106" t="s">
        <v>51</v>
      </c>
      <c r="H67" s="67"/>
      <c r="I67" s="86"/>
      <c r="J67" s="86"/>
      <c r="K67" s="67"/>
      <c r="L67" s="125"/>
      <c r="M67" s="86"/>
      <c r="N67" s="88"/>
      <c r="O67" s="126">
        <v>17100</v>
      </c>
      <c r="P67" s="127">
        <v>0</v>
      </c>
      <c r="Q67" s="128">
        <v>0</v>
      </c>
    </row>
    <row r="68" spans="1:17" ht="15" hidden="1" customHeight="1">
      <c r="A68" s="36"/>
      <c r="B68" s="152" t="s">
        <v>39</v>
      </c>
      <c r="C68" s="129" t="s">
        <v>9</v>
      </c>
      <c r="D68" s="130" t="s">
        <v>42</v>
      </c>
      <c r="E68" s="130" t="s">
        <v>203</v>
      </c>
      <c r="F68" s="131" t="s">
        <v>204</v>
      </c>
      <c r="G68" s="132" t="s">
        <v>54</v>
      </c>
      <c r="H68" s="93">
        <v>430000</v>
      </c>
      <c r="I68" s="94">
        <v>0</v>
      </c>
      <c r="J68" s="94">
        <v>37202</v>
      </c>
      <c r="K68" s="93">
        <f t="shared" ref="K68" si="4">H68+J68+I68</f>
        <v>467202</v>
      </c>
      <c r="L68" s="83"/>
      <c r="M68" s="94">
        <v>0</v>
      </c>
      <c r="N68" s="95">
        <v>0</v>
      </c>
      <c r="O68" s="126">
        <v>40000</v>
      </c>
      <c r="P68" s="71">
        <v>0</v>
      </c>
      <c r="Q68" s="128">
        <f t="shared" ref="Q68" si="5">P68/O68*100%</f>
        <v>0</v>
      </c>
    </row>
    <row r="69" spans="1:17" ht="19.5" hidden="1" customHeight="1">
      <c r="A69" s="36"/>
      <c r="B69" s="151" t="s">
        <v>55</v>
      </c>
      <c r="C69" s="75" t="s">
        <v>9</v>
      </c>
      <c r="D69" s="75" t="s">
        <v>42</v>
      </c>
      <c r="E69" s="75" t="s">
        <v>218</v>
      </c>
      <c r="F69" s="75"/>
      <c r="G69" s="75"/>
      <c r="H69" s="67">
        <f>H70</f>
        <v>420000</v>
      </c>
      <c r="I69" s="86">
        <f t="shared" ref="I69" si="6">I70</f>
        <v>0</v>
      </c>
      <c r="J69" s="133">
        <f t="shared" ref="I69:J71" si="7">J70</f>
        <v>0</v>
      </c>
      <c r="K69" s="67">
        <f t="shared" si="3"/>
        <v>420000</v>
      </c>
      <c r="L69" s="101"/>
      <c r="M69" s="86">
        <f t="shared" ref="M69:N71" si="8">M70</f>
        <v>0</v>
      </c>
      <c r="N69" s="133">
        <f t="shared" si="8"/>
        <v>0</v>
      </c>
      <c r="O69" s="102">
        <f>O72</f>
        <v>500000</v>
      </c>
      <c r="P69" s="98">
        <f>P70</f>
        <v>40783</v>
      </c>
      <c r="Q69" s="99">
        <f t="shared" si="0"/>
        <v>8.1566E-2</v>
      </c>
    </row>
    <row r="70" spans="1:17" ht="15" hidden="1">
      <c r="A70" s="36"/>
      <c r="B70" s="153" t="s">
        <v>55</v>
      </c>
      <c r="C70" s="103" t="s">
        <v>9</v>
      </c>
      <c r="D70" s="104" t="s">
        <v>42</v>
      </c>
      <c r="E70" s="104" t="s">
        <v>56</v>
      </c>
      <c r="F70" s="105" t="s">
        <v>57</v>
      </c>
      <c r="G70" s="106"/>
      <c r="H70" s="107">
        <f>H71</f>
        <v>420000</v>
      </c>
      <c r="I70" s="108">
        <f t="shared" si="7"/>
        <v>0</v>
      </c>
      <c r="J70" s="134">
        <f t="shared" si="7"/>
        <v>0</v>
      </c>
      <c r="K70" s="107">
        <f t="shared" si="3"/>
        <v>420000</v>
      </c>
      <c r="L70" s="83"/>
      <c r="M70" s="108">
        <f t="shared" si="8"/>
        <v>0</v>
      </c>
      <c r="N70" s="135">
        <f t="shared" si="8"/>
        <v>0</v>
      </c>
      <c r="O70" s="70">
        <f t="shared" si="1"/>
        <v>420000</v>
      </c>
      <c r="P70" s="71">
        <f>P71</f>
        <v>40783</v>
      </c>
      <c r="Q70" s="110">
        <f t="shared" si="0"/>
        <v>9.7102380952380954E-2</v>
      </c>
    </row>
    <row r="71" spans="1:17" ht="15" hidden="1">
      <c r="A71" s="36"/>
      <c r="B71" s="151" t="s">
        <v>17</v>
      </c>
      <c r="C71" s="72" t="s">
        <v>9</v>
      </c>
      <c r="D71" s="73" t="s">
        <v>42</v>
      </c>
      <c r="E71" s="73" t="s">
        <v>56</v>
      </c>
      <c r="F71" s="74" t="s">
        <v>57</v>
      </c>
      <c r="G71" s="75" t="s">
        <v>18</v>
      </c>
      <c r="H71" s="67">
        <f>H72</f>
        <v>420000</v>
      </c>
      <c r="I71" s="86">
        <f t="shared" si="7"/>
        <v>0</v>
      </c>
      <c r="J71" s="133">
        <f t="shared" si="7"/>
        <v>0</v>
      </c>
      <c r="K71" s="67">
        <f t="shared" si="3"/>
        <v>420000</v>
      </c>
      <c r="L71" s="83"/>
      <c r="M71" s="86">
        <f t="shared" si="8"/>
        <v>0</v>
      </c>
      <c r="N71" s="136">
        <f t="shared" si="8"/>
        <v>0</v>
      </c>
      <c r="O71" s="70">
        <f t="shared" si="1"/>
        <v>420000</v>
      </c>
      <c r="P71" s="71">
        <f>P72</f>
        <v>40783</v>
      </c>
      <c r="Q71" s="110">
        <f t="shared" si="0"/>
        <v>9.7102380952380954E-2</v>
      </c>
    </row>
    <row r="72" spans="1:17" ht="15" hidden="1">
      <c r="A72" s="36"/>
      <c r="B72" s="151" t="s">
        <v>36</v>
      </c>
      <c r="C72" s="72" t="s">
        <v>9</v>
      </c>
      <c r="D72" s="73" t="s">
        <v>42</v>
      </c>
      <c r="E72" s="73" t="s">
        <v>218</v>
      </c>
      <c r="F72" s="74" t="s">
        <v>57</v>
      </c>
      <c r="G72" s="75" t="s">
        <v>51</v>
      </c>
      <c r="H72" s="67">
        <v>420000</v>
      </c>
      <c r="I72" s="86">
        <v>0</v>
      </c>
      <c r="J72" s="67">
        <v>0</v>
      </c>
      <c r="K72" s="67">
        <f t="shared" si="3"/>
        <v>420000</v>
      </c>
      <c r="L72" s="83"/>
      <c r="M72" s="86">
        <v>0</v>
      </c>
      <c r="N72" s="69">
        <v>0</v>
      </c>
      <c r="O72" s="70">
        <v>500000</v>
      </c>
      <c r="P72" s="98">
        <v>40783</v>
      </c>
      <c r="Q72" s="110">
        <f t="shared" si="0"/>
        <v>8.1566E-2</v>
      </c>
    </row>
    <row r="73" spans="1:17" ht="15" hidden="1">
      <c r="A73" s="36"/>
      <c r="B73" s="152" t="s">
        <v>59</v>
      </c>
      <c r="C73" s="76" t="s">
        <v>9</v>
      </c>
      <c r="D73" s="77" t="s">
        <v>60</v>
      </c>
      <c r="E73" s="77"/>
      <c r="F73" s="81"/>
      <c r="G73" s="82"/>
      <c r="H73" s="78">
        <f>H74</f>
        <v>143000</v>
      </c>
      <c r="I73" s="79">
        <f>I74</f>
        <v>0</v>
      </c>
      <c r="J73" s="78">
        <f>J74</f>
        <v>-37202</v>
      </c>
      <c r="K73" s="78">
        <f>K74</f>
        <v>105798</v>
      </c>
      <c r="L73" s="83"/>
      <c r="M73" s="79">
        <f>M74</f>
        <v>0</v>
      </c>
      <c r="N73" s="80">
        <f>N74</f>
        <v>0</v>
      </c>
      <c r="O73" s="70">
        <f t="shared" si="1"/>
        <v>105798</v>
      </c>
      <c r="P73" s="71">
        <f>P74</f>
        <v>30800</v>
      </c>
      <c r="Q73" s="110">
        <f t="shared" si="0"/>
        <v>0.29112081513828236</v>
      </c>
    </row>
    <row r="74" spans="1:17" ht="65.25" customHeight="1">
      <c r="A74" s="36"/>
      <c r="B74" s="151" t="s">
        <v>260</v>
      </c>
      <c r="C74" s="75" t="s">
        <v>9</v>
      </c>
      <c r="D74" s="75" t="s">
        <v>60</v>
      </c>
      <c r="E74" s="75" t="s">
        <v>220</v>
      </c>
      <c r="F74" s="75"/>
      <c r="G74" s="75"/>
      <c r="H74" s="67">
        <f t="shared" ref="H74:N77" si="9">H75</f>
        <v>143000</v>
      </c>
      <c r="I74" s="67">
        <f t="shared" si="9"/>
        <v>0</v>
      </c>
      <c r="J74" s="67">
        <f t="shared" si="9"/>
        <v>-37202</v>
      </c>
      <c r="K74" s="67">
        <f t="shared" si="9"/>
        <v>105798</v>
      </c>
      <c r="L74" s="101"/>
      <c r="M74" s="67">
        <f t="shared" si="9"/>
        <v>0</v>
      </c>
      <c r="N74" s="67">
        <f t="shared" si="9"/>
        <v>0</v>
      </c>
      <c r="O74" s="102">
        <v>61600</v>
      </c>
      <c r="P74" s="98">
        <v>30800</v>
      </c>
      <c r="Q74" s="481">
        <f t="shared" si="0"/>
        <v>0.5</v>
      </c>
    </row>
    <row r="75" spans="1:17" ht="15" hidden="1">
      <c r="A75" s="36"/>
      <c r="B75" s="153" t="s">
        <v>59</v>
      </c>
      <c r="C75" s="103" t="s">
        <v>9</v>
      </c>
      <c r="D75" s="104" t="s">
        <v>60</v>
      </c>
      <c r="E75" s="104" t="s">
        <v>61</v>
      </c>
      <c r="F75" s="105" t="s">
        <v>62</v>
      </c>
      <c r="G75" s="106"/>
      <c r="H75" s="107">
        <f t="shared" si="9"/>
        <v>143000</v>
      </c>
      <c r="I75" s="107">
        <f t="shared" si="9"/>
        <v>0</v>
      </c>
      <c r="J75" s="107">
        <f t="shared" si="9"/>
        <v>-37202</v>
      </c>
      <c r="K75" s="107">
        <f t="shared" si="9"/>
        <v>105798</v>
      </c>
      <c r="L75" s="83"/>
      <c r="M75" s="107">
        <f t="shared" si="9"/>
        <v>0</v>
      </c>
      <c r="N75" s="137">
        <f t="shared" si="9"/>
        <v>0</v>
      </c>
      <c r="O75" s="70">
        <f t="shared" si="1"/>
        <v>105798</v>
      </c>
      <c r="P75" s="71">
        <f>P76</f>
        <v>9250</v>
      </c>
      <c r="Q75" s="110">
        <f t="shared" si="0"/>
        <v>8.7430764286659482E-2</v>
      </c>
    </row>
    <row r="76" spans="1:17" ht="15" hidden="1">
      <c r="A76" s="36"/>
      <c r="B76" s="151" t="s">
        <v>17</v>
      </c>
      <c r="C76" s="72" t="s">
        <v>9</v>
      </c>
      <c r="D76" s="73" t="s">
        <v>60</v>
      </c>
      <c r="E76" s="73" t="s">
        <v>61</v>
      </c>
      <c r="F76" s="74" t="s">
        <v>62</v>
      </c>
      <c r="G76" s="75" t="s">
        <v>18</v>
      </c>
      <c r="H76" s="67">
        <f t="shared" si="9"/>
        <v>143000</v>
      </c>
      <c r="I76" s="67">
        <f t="shared" si="9"/>
        <v>0</v>
      </c>
      <c r="J76" s="67">
        <f t="shared" si="9"/>
        <v>-37202</v>
      </c>
      <c r="K76" s="67">
        <f t="shared" si="9"/>
        <v>105798</v>
      </c>
      <c r="L76" s="83"/>
      <c r="M76" s="67">
        <f t="shared" si="9"/>
        <v>0</v>
      </c>
      <c r="N76" s="69">
        <f t="shared" si="9"/>
        <v>0</v>
      </c>
      <c r="O76" s="70">
        <f t="shared" si="1"/>
        <v>105798</v>
      </c>
      <c r="P76" s="71">
        <f>P77</f>
        <v>9250</v>
      </c>
      <c r="Q76" s="110">
        <f t="shared" si="0"/>
        <v>8.7430764286659482E-2</v>
      </c>
    </row>
    <row r="77" spans="1:17" ht="15" hidden="1">
      <c r="A77" s="36"/>
      <c r="B77" s="151" t="s">
        <v>63</v>
      </c>
      <c r="C77" s="72" t="s">
        <v>9</v>
      </c>
      <c r="D77" s="73" t="s">
        <v>60</v>
      </c>
      <c r="E77" s="73" t="s">
        <v>61</v>
      </c>
      <c r="F77" s="74" t="s">
        <v>62</v>
      </c>
      <c r="G77" s="75" t="s">
        <v>64</v>
      </c>
      <c r="H77" s="67">
        <f t="shared" si="9"/>
        <v>143000</v>
      </c>
      <c r="I77" s="67">
        <f t="shared" si="9"/>
        <v>0</v>
      </c>
      <c r="J77" s="67">
        <f t="shared" si="9"/>
        <v>-37202</v>
      </c>
      <c r="K77" s="67">
        <f t="shared" si="9"/>
        <v>105798</v>
      </c>
      <c r="L77" s="83"/>
      <c r="M77" s="67">
        <f t="shared" si="9"/>
        <v>0</v>
      </c>
      <c r="N77" s="69">
        <f t="shared" si="9"/>
        <v>0</v>
      </c>
      <c r="O77" s="70">
        <f t="shared" si="1"/>
        <v>105798</v>
      </c>
      <c r="P77" s="71">
        <f>P78</f>
        <v>9250</v>
      </c>
      <c r="Q77" s="110">
        <f t="shared" si="0"/>
        <v>8.7430764286659482E-2</v>
      </c>
    </row>
    <row r="78" spans="1:17" ht="30" hidden="1">
      <c r="A78" s="36"/>
      <c r="B78" s="151" t="s">
        <v>65</v>
      </c>
      <c r="C78" s="72" t="s">
        <v>9</v>
      </c>
      <c r="D78" s="73" t="s">
        <v>60</v>
      </c>
      <c r="E78" s="73" t="s">
        <v>220</v>
      </c>
      <c r="F78" s="74" t="s">
        <v>219</v>
      </c>
      <c r="G78" s="75" t="s">
        <v>66</v>
      </c>
      <c r="H78" s="67">
        <v>143000</v>
      </c>
      <c r="I78" s="67">
        <v>0</v>
      </c>
      <c r="J78" s="67">
        <v>-37202</v>
      </c>
      <c r="K78" s="67">
        <f>H78+I78+J78</f>
        <v>105798</v>
      </c>
      <c r="L78" s="83" t="s">
        <v>67</v>
      </c>
      <c r="M78" s="67">
        <v>0</v>
      </c>
      <c r="N78" s="69">
        <v>0</v>
      </c>
      <c r="O78" s="70">
        <v>55500</v>
      </c>
      <c r="P78" s="138">
        <v>9250</v>
      </c>
      <c r="Q78" s="99">
        <f t="shared" si="0"/>
        <v>0.16666666666666666</v>
      </c>
    </row>
    <row r="79" spans="1:17" ht="15" hidden="1">
      <c r="B79" s="152" t="s">
        <v>68</v>
      </c>
      <c r="C79" s="76" t="s">
        <v>9</v>
      </c>
      <c r="D79" s="77" t="s">
        <v>67</v>
      </c>
      <c r="E79" s="77"/>
      <c r="F79" s="81"/>
      <c r="G79" s="82"/>
      <c r="H79" s="78">
        <f>H83</f>
        <v>120000</v>
      </c>
      <c r="I79" s="79">
        <v>0</v>
      </c>
      <c r="J79" s="79">
        <f>J83</f>
        <v>0</v>
      </c>
      <c r="K79" s="78">
        <f t="shared" ref="K79:K88" si="10">H79+J79+I79</f>
        <v>120000</v>
      </c>
      <c r="L79" s="83"/>
      <c r="M79" s="79">
        <v>0</v>
      </c>
      <c r="N79" s="84">
        <f>N83</f>
        <v>0</v>
      </c>
      <c r="O79" s="70">
        <f t="shared" si="1"/>
        <v>120000</v>
      </c>
      <c r="P79" s="71">
        <f>P83</f>
        <v>0</v>
      </c>
      <c r="Q79" s="99">
        <f t="shared" si="0"/>
        <v>0</v>
      </c>
    </row>
    <row r="80" spans="1:17" ht="32.25" hidden="1" customHeight="1">
      <c r="B80" s="151" t="s">
        <v>259</v>
      </c>
      <c r="C80" s="75" t="s">
        <v>9</v>
      </c>
      <c r="D80" s="75" t="s">
        <v>58</v>
      </c>
      <c r="E80" s="75" t="s">
        <v>240</v>
      </c>
      <c r="F80" s="85"/>
      <c r="G80" s="75"/>
      <c r="H80" s="67"/>
      <c r="I80" s="86"/>
      <c r="J80" s="86"/>
      <c r="K80" s="67"/>
      <c r="L80" s="87"/>
      <c r="M80" s="86"/>
      <c r="N80" s="88"/>
      <c r="O80" s="139">
        <v>0</v>
      </c>
      <c r="P80" s="138">
        <v>0</v>
      </c>
      <c r="Q80" s="99">
        <f>Q809</f>
        <v>0</v>
      </c>
    </row>
    <row r="81" spans="2:17" ht="15" hidden="1">
      <c r="B81" s="154" t="s">
        <v>36</v>
      </c>
      <c r="C81" s="140" t="s">
        <v>9</v>
      </c>
      <c r="D81" s="140" t="s">
        <v>58</v>
      </c>
      <c r="E81" s="140" t="s">
        <v>241</v>
      </c>
      <c r="F81" s="141" t="s">
        <v>204</v>
      </c>
      <c r="G81" s="140" t="s">
        <v>51</v>
      </c>
      <c r="H81" s="89"/>
      <c r="I81" s="90"/>
      <c r="J81" s="90"/>
      <c r="K81" s="89"/>
      <c r="L81" s="91"/>
      <c r="M81" s="90"/>
      <c r="N81" s="92"/>
      <c r="O81" s="142">
        <v>141124</v>
      </c>
      <c r="P81" s="143">
        <v>0</v>
      </c>
      <c r="Q81" s="144">
        <f t="shared" ref="Q81" si="11">P81/O81*100%</f>
        <v>0</v>
      </c>
    </row>
    <row r="82" spans="2:17" ht="15" hidden="1">
      <c r="B82" s="153" t="s">
        <v>36</v>
      </c>
      <c r="C82" s="106" t="s">
        <v>9</v>
      </c>
      <c r="D82" s="106" t="s">
        <v>58</v>
      </c>
      <c r="E82" s="106" t="s">
        <v>206</v>
      </c>
      <c r="F82" s="145" t="s">
        <v>204</v>
      </c>
      <c r="G82" s="132" t="s">
        <v>51</v>
      </c>
      <c r="H82" s="93"/>
      <c r="I82" s="94"/>
      <c r="J82" s="94"/>
      <c r="K82" s="93"/>
      <c r="L82" s="83"/>
      <c r="M82" s="94"/>
      <c r="N82" s="95"/>
      <c r="O82" s="70">
        <v>0</v>
      </c>
      <c r="P82" s="146">
        <v>0</v>
      </c>
      <c r="Q82" s="128" t="e">
        <f t="shared" ref="Q82" si="12">P82/O82*100%</f>
        <v>#DIV/0!</v>
      </c>
    </row>
    <row r="83" spans="2:17" s="39" customFormat="1" ht="21" customHeight="1">
      <c r="B83" s="151" t="s">
        <v>68</v>
      </c>
      <c r="C83" s="155" t="s">
        <v>9</v>
      </c>
      <c r="D83" s="155" t="s">
        <v>67</v>
      </c>
      <c r="E83" s="155" t="s">
        <v>207</v>
      </c>
      <c r="F83" s="155"/>
      <c r="G83" s="155"/>
      <c r="H83" s="133">
        <f>H84</f>
        <v>120000</v>
      </c>
      <c r="I83" s="133">
        <v>0</v>
      </c>
      <c r="J83" s="133">
        <f>J84</f>
        <v>0</v>
      </c>
      <c r="K83" s="133">
        <f t="shared" si="10"/>
        <v>120000</v>
      </c>
      <c r="L83" s="155"/>
      <c r="M83" s="133">
        <v>0</v>
      </c>
      <c r="N83" s="133">
        <f>N84</f>
        <v>0</v>
      </c>
      <c r="O83" s="156">
        <v>100000</v>
      </c>
      <c r="P83" s="100">
        <f>P84</f>
        <v>0</v>
      </c>
      <c r="Q83" s="99">
        <f t="shared" ref="Q83:Q146" si="13">P83/O83*100%</f>
        <v>0</v>
      </c>
    </row>
    <row r="84" spans="2:17" ht="15" hidden="1">
      <c r="B84" s="153" t="s">
        <v>36</v>
      </c>
      <c r="C84" s="196" t="s">
        <v>9</v>
      </c>
      <c r="D84" s="197" t="s">
        <v>67</v>
      </c>
      <c r="E84" s="197" t="s">
        <v>69</v>
      </c>
      <c r="F84" s="198" t="s">
        <v>70</v>
      </c>
      <c r="G84" s="260"/>
      <c r="H84" s="134">
        <f>H85</f>
        <v>120000</v>
      </c>
      <c r="I84" s="134">
        <v>0</v>
      </c>
      <c r="J84" s="134">
        <f>J85</f>
        <v>0</v>
      </c>
      <c r="K84" s="134">
        <f t="shared" si="10"/>
        <v>120000</v>
      </c>
      <c r="L84" s="160"/>
      <c r="M84" s="134">
        <v>0</v>
      </c>
      <c r="N84" s="135">
        <f>N85</f>
        <v>0</v>
      </c>
      <c r="O84" s="161">
        <f t="shared" ref="O84:O149" si="14">K84+M84+N84</f>
        <v>120000</v>
      </c>
      <c r="P84" s="162">
        <f>P85</f>
        <v>0</v>
      </c>
      <c r="Q84" s="99">
        <f t="shared" si="13"/>
        <v>0</v>
      </c>
    </row>
    <row r="85" spans="2:17" ht="15" hidden="1">
      <c r="B85" s="151" t="s">
        <v>17</v>
      </c>
      <c r="C85" s="157" t="s">
        <v>9</v>
      </c>
      <c r="D85" s="165" t="s">
        <v>67</v>
      </c>
      <c r="E85" s="165" t="s">
        <v>69</v>
      </c>
      <c r="F85" s="158" t="s">
        <v>70</v>
      </c>
      <c r="G85" s="155" t="s">
        <v>18</v>
      </c>
      <c r="H85" s="133">
        <f>H86</f>
        <v>120000</v>
      </c>
      <c r="I85" s="133">
        <v>0</v>
      </c>
      <c r="J85" s="133">
        <f>J86</f>
        <v>0</v>
      </c>
      <c r="K85" s="133">
        <f t="shared" si="10"/>
        <v>120000</v>
      </c>
      <c r="L85" s="160"/>
      <c r="M85" s="133">
        <v>0</v>
      </c>
      <c r="N85" s="136">
        <f>N86</f>
        <v>0</v>
      </c>
      <c r="O85" s="161">
        <f t="shared" si="14"/>
        <v>120000</v>
      </c>
      <c r="P85" s="162">
        <f>P86</f>
        <v>0</v>
      </c>
      <c r="Q85" s="99">
        <f t="shared" si="13"/>
        <v>0</v>
      </c>
    </row>
    <row r="86" spans="2:17" ht="15" hidden="1">
      <c r="B86" s="151" t="s">
        <v>36</v>
      </c>
      <c r="C86" s="157" t="s">
        <v>9</v>
      </c>
      <c r="D86" s="165" t="s">
        <v>67</v>
      </c>
      <c r="E86" s="165" t="s">
        <v>207</v>
      </c>
      <c r="F86" s="158" t="s">
        <v>208</v>
      </c>
      <c r="G86" s="155" t="s">
        <v>51</v>
      </c>
      <c r="H86" s="133">
        <v>120000</v>
      </c>
      <c r="I86" s="133">
        <v>0</v>
      </c>
      <c r="J86" s="133">
        <v>0</v>
      </c>
      <c r="K86" s="133">
        <f t="shared" si="10"/>
        <v>120000</v>
      </c>
      <c r="L86" s="160"/>
      <c r="M86" s="133">
        <v>0</v>
      </c>
      <c r="N86" s="136">
        <v>0</v>
      </c>
      <c r="O86" s="161">
        <v>110000</v>
      </c>
      <c r="P86" s="100">
        <v>0</v>
      </c>
      <c r="Q86" s="99">
        <f t="shared" si="13"/>
        <v>0</v>
      </c>
    </row>
    <row r="87" spans="2:17" ht="27" customHeight="1">
      <c r="B87" s="152" t="s">
        <v>71</v>
      </c>
      <c r="C87" s="261" t="s">
        <v>9</v>
      </c>
      <c r="D87" s="262" t="s">
        <v>72</v>
      </c>
      <c r="E87" s="262"/>
      <c r="F87" s="184"/>
      <c r="G87" s="263"/>
      <c r="H87" s="185">
        <f>H88+H93</f>
        <v>3300000</v>
      </c>
      <c r="I87" s="185">
        <v>0</v>
      </c>
      <c r="J87" s="427">
        <f>J88+J93+J103+J111</f>
        <v>4532400</v>
      </c>
      <c r="K87" s="185">
        <f t="shared" si="10"/>
        <v>7832400</v>
      </c>
      <c r="L87" s="160"/>
      <c r="M87" s="185">
        <v>0</v>
      </c>
      <c r="N87" s="428">
        <f>N88+N93+N103+N111</f>
        <v>25000</v>
      </c>
      <c r="O87" s="161">
        <v>9201000</v>
      </c>
      <c r="P87" s="100">
        <v>4980874.6900000004</v>
      </c>
      <c r="Q87" s="481">
        <f t="shared" si="13"/>
        <v>0.54134058145853714</v>
      </c>
    </row>
    <row r="88" spans="2:17" ht="60" hidden="1" customHeight="1">
      <c r="B88" s="151" t="s">
        <v>73</v>
      </c>
      <c r="C88" s="155" t="s">
        <v>9</v>
      </c>
      <c r="D88" s="155" t="s">
        <v>72</v>
      </c>
      <c r="E88" s="262" t="s">
        <v>209</v>
      </c>
      <c r="F88" s="155"/>
      <c r="G88" s="155"/>
      <c r="H88" s="133">
        <f>H92</f>
        <v>1600000</v>
      </c>
      <c r="I88" s="133">
        <f>I90</f>
        <v>0</v>
      </c>
      <c r="J88" s="133">
        <f>J89</f>
        <v>0</v>
      </c>
      <c r="K88" s="133">
        <f t="shared" si="10"/>
        <v>1600000</v>
      </c>
      <c r="L88" s="155"/>
      <c r="M88" s="133">
        <f>M90</f>
        <v>0</v>
      </c>
      <c r="N88" s="133">
        <f>N89</f>
        <v>0</v>
      </c>
      <c r="O88" s="156">
        <f>O92</f>
        <v>1600000</v>
      </c>
      <c r="P88" s="100">
        <f>P89</f>
        <v>36219.99</v>
      </c>
      <c r="Q88" s="99">
        <f t="shared" si="13"/>
        <v>2.2637493749999998E-2</v>
      </c>
    </row>
    <row r="89" spans="2:17" ht="30" hidden="1">
      <c r="B89" s="153" t="s">
        <v>15</v>
      </c>
      <c r="C89" s="196" t="s">
        <v>9</v>
      </c>
      <c r="D89" s="197" t="s">
        <v>72</v>
      </c>
      <c r="E89" s="197" t="s">
        <v>74</v>
      </c>
      <c r="F89" s="198">
        <v>500</v>
      </c>
      <c r="G89" s="260"/>
      <c r="H89" s="134">
        <f>H90</f>
        <v>1600000</v>
      </c>
      <c r="I89" s="134"/>
      <c r="J89" s="134">
        <f>J90</f>
        <v>0</v>
      </c>
      <c r="K89" s="134">
        <f>H89+J89</f>
        <v>1600000</v>
      </c>
      <c r="L89" s="160"/>
      <c r="M89" s="134"/>
      <c r="N89" s="135">
        <f>N90</f>
        <v>0</v>
      </c>
      <c r="O89" s="161">
        <f t="shared" si="14"/>
        <v>1600000</v>
      </c>
      <c r="P89" s="162">
        <f>P90</f>
        <v>36219.99</v>
      </c>
      <c r="Q89" s="110">
        <f t="shared" si="13"/>
        <v>2.2637493749999998E-2</v>
      </c>
    </row>
    <row r="90" spans="2:17" ht="15" hidden="1">
      <c r="B90" s="148" t="s">
        <v>17</v>
      </c>
      <c r="C90" s="157" t="s">
        <v>9</v>
      </c>
      <c r="D90" s="165" t="s">
        <v>72</v>
      </c>
      <c r="E90" s="165" t="s">
        <v>74</v>
      </c>
      <c r="F90" s="158">
        <v>500</v>
      </c>
      <c r="G90" s="155" t="s">
        <v>18</v>
      </c>
      <c r="H90" s="133">
        <f>H91</f>
        <v>1600000</v>
      </c>
      <c r="I90" s="133">
        <f>I91</f>
        <v>0</v>
      </c>
      <c r="J90" s="133">
        <f>J91</f>
        <v>0</v>
      </c>
      <c r="K90" s="133">
        <f>H90+J90+I90</f>
        <v>1600000</v>
      </c>
      <c r="L90" s="160"/>
      <c r="M90" s="133">
        <f>M91</f>
        <v>0</v>
      </c>
      <c r="N90" s="136">
        <f>N91</f>
        <v>0</v>
      </c>
      <c r="O90" s="161">
        <f t="shared" si="14"/>
        <v>1600000</v>
      </c>
      <c r="P90" s="162">
        <f>P91</f>
        <v>36219.99</v>
      </c>
      <c r="Q90" s="110">
        <f t="shared" si="13"/>
        <v>2.2637493749999998E-2</v>
      </c>
    </row>
    <row r="91" spans="2:17" ht="15" hidden="1">
      <c r="B91" s="151" t="s">
        <v>31</v>
      </c>
      <c r="C91" s="157" t="s">
        <v>9</v>
      </c>
      <c r="D91" s="165" t="s">
        <v>72</v>
      </c>
      <c r="E91" s="165" t="s">
        <v>74</v>
      </c>
      <c r="F91" s="158">
        <v>500</v>
      </c>
      <c r="G91" s="155" t="s">
        <v>43</v>
      </c>
      <c r="H91" s="133">
        <f>H92</f>
        <v>1600000</v>
      </c>
      <c r="I91" s="133">
        <f>I92</f>
        <v>0</v>
      </c>
      <c r="J91" s="133">
        <f>J92</f>
        <v>0</v>
      </c>
      <c r="K91" s="133">
        <f>H91+J91+I91</f>
        <v>1600000</v>
      </c>
      <c r="L91" s="160"/>
      <c r="M91" s="133">
        <f>M92</f>
        <v>0</v>
      </c>
      <c r="N91" s="136">
        <f>N92</f>
        <v>0</v>
      </c>
      <c r="O91" s="161">
        <f t="shared" si="14"/>
        <v>1600000</v>
      </c>
      <c r="P91" s="162">
        <f>P92</f>
        <v>36219.99</v>
      </c>
      <c r="Q91" s="110">
        <f t="shared" si="13"/>
        <v>2.2637493749999998E-2</v>
      </c>
    </row>
    <row r="92" spans="2:17" ht="30" hidden="1">
      <c r="B92" s="152" t="s">
        <v>75</v>
      </c>
      <c r="C92" s="261" t="s">
        <v>9</v>
      </c>
      <c r="D92" s="262" t="s">
        <v>72</v>
      </c>
      <c r="E92" s="262" t="s">
        <v>209</v>
      </c>
      <c r="F92" s="184" t="s">
        <v>204</v>
      </c>
      <c r="G92" s="263" t="s">
        <v>50</v>
      </c>
      <c r="H92" s="185">
        <v>1600000</v>
      </c>
      <c r="I92" s="185">
        <v>0</v>
      </c>
      <c r="J92" s="264">
        <v>0</v>
      </c>
      <c r="K92" s="185">
        <f>H92+J92+I92</f>
        <v>1600000</v>
      </c>
      <c r="L92" s="160" t="s">
        <v>76</v>
      </c>
      <c r="M92" s="185">
        <v>0</v>
      </c>
      <c r="N92" s="265">
        <v>0</v>
      </c>
      <c r="O92" s="161">
        <v>1600000</v>
      </c>
      <c r="P92" s="100">
        <v>36219.99</v>
      </c>
      <c r="Q92" s="110">
        <f t="shared" si="13"/>
        <v>2.2637493749999998E-2</v>
      </c>
    </row>
    <row r="93" spans="2:17" ht="48.75" hidden="1" customHeight="1">
      <c r="B93" s="148" t="s">
        <v>77</v>
      </c>
      <c r="C93" s="155" t="s">
        <v>9</v>
      </c>
      <c r="D93" s="155" t="s">
        <v>72</v>
      </c>
      <c r="E93" s="155" t="s">
        <v>221</v>
      </c>
      <c r="F93" s="155"/>
      <c r="G93" s="155"/>
      <c r="H93" s="133">
        <f>H97+H98+H99+H101+H102</f>
        <v>1700000</v>
      </c>
      <c r="I93" s="133">
        <f t="shared" ref="I93:J93" si="15">I95+I100</f>
        <v>0</v>
      </c>
      <c r="J93" s="133">
        <f t="shared" si="15"/>
        <v>0</v>
      </c>
      <c r="K93" s="133">
        <f>K97+K98+K99+K101+K102</f>
        <v>1700000</v>
      </c>
      <c r="L93" s="155"/>
      <c r="M93" s="133">
        <f t="shared" ref="M93:N93" si="16">M95+M100</f>
        <v>0</v>
      </c>
      <c r="N93" s="133">
        <f t="shared" si="16"/>
        <v>25000</v>
      </c>
      <c r="O93" s="156">
        <f>O97+O98+O99+O110</f>
        <v>3050000</v>
      </c>
      <c r="P93" s="100">
        <f>P97+P98+P99+P110</f>
        <v>363263.82</v>
      </c>
      <c r="Q93" s="99">
        <f t="shared" si="13"/>
        <v>0.1191028918032787</v>
      </c>
    </row>
    <row r="94" spans="2:17" ht="24" hidden="1">
      <c r="B94" s="266" t="s">
        <v>15</v>
      </c>
      <c r="C94" s="267" t="s">
        <v>9</v>
      </c>
      <c r="D94" s="268" t="s">
        <v>72</v>
      </c>
      <c r="E94" s="268" t="s">
        <v>78</v>
      </c>
      <c r="F94" s="269">
        <v>500</v>
      </c>
      <c r="G94" s="270"/>
      <c r="H94" s="271">
        <f>H95</f>
        <v>1700000</v>
      </c>
      <c r="I94" s="271">
        <v>0</v>
      </c>
      <c r="J94" s="272">
        <f>J95</f>
        <v>0</v>
      </c>
      <c r="K94" s="271">
        <f>H94+I94+J94</f>
        <v>1700000</v>
      </c>
      <c r="L94" s="273"/>
      <c r="M94" s="271">
        <v>0</v>
      </c>
      <c r="N94" s="274">
        <f>N95</f>
        <v>0</v>
      </c>
      <c r="O94" s="275">
        <f t="shared" si="14"/>
        <v>1700000</v>
      </c>
      <c r="P94" s="276">
        <f>P95+P100</f>
        <v>363263.82</v>
      </c>
      <c r="Q94" s="277">
        <f t="shared" si="13"/>
        <v>0.2136846</v>
      </c>
    </row>
    <row r="95" spans="2:17" hidden="1">
      <c r="B95" s="278" t="s">
        <v>17</v>
      </c>
      <c r="C95" s="279" t="s">
        <v>9</v>
      </c>
      <c r="D95" s="280" t="s">
        <v>72</v>
      </c>
      <c r="E95" s="280" t="s">
        <v>78</v>
      </c>
      <c r="F95" s="46">
        <v>500</v>
      </c>
      <c r="G95" s="281" t="s">
        <v>18</v>
      </c>
      <c r="H95" s="282">
        <f t="shared" ref="H95:K95" si="17">H96+H99</f>
        <v>1700000</v>
      </c>
      <c r="I95" s="282">
        <f>I96+I99</f>
        <v>-50000</v>
      </c>
      <c r="J95" s="44">
        <f t="shared" si="17"/>
        <v>0</v>
      </c>
      <c r="K95" s="282">
        <f t="shared" si="17"/>
        <v>1650000</v>
      </c>
      <c r="L95" s="273"/>
      <c r="M95" s="282">
        <f>M96+M99</f>
        <v>-18000</v>
      </c>
      <c r="N95" s="45">
        <f t="shared" ref="N95" si="18">N96+N99</f>
        <v>0</v>
      </c>
      <c r="O95" s="275">
        <f t="shared" si="14"/>
        <v>1632000</v>
      </c>
      <c r="P95" s="276">
        <f>P96+P99</f>
        <v>363263.82</v>
      </c>
      <c r="Q95" s="277">
        <f t="shared" si="13"/>
        <v>0.222588125</v>
      </c>
    </row>
    <row r="96" spans="2:17" hidden="1">
      <c r="B96" s="283" t="s">
        <v>31</v>
      </c>
      <c r="C96" s="279" t="s">
        <v>9</v>
      </c>
      <c r="D96" s="280" t="s">
        <v>72</v>
      </c>
      <c r="E96" s="280" t="s">
        <v>78</v>
      </c>
      <c r="F96" s="46">
        <v>500</v>
      </c>
      <c r="G96" s="281" t="s">
        <v>43</v>
      </c>
      <c r="H96" s="282">
        <f t="shared" ref="H96:K96" si="19">H97+H98</f>
        <v>1350000</v>
      </c>
      <c r="I96" s="282">
        <f t="shared" si="19"/>
        <v>-50000</v>
      </c>
      <c r="J96" s="284">
        <f t="shared" si="19"/>
        <v>0</v>
      </c>
      <c r="K96" s="282">
        <f t="shared" si="19"/>
        <v>1300000</v>
      </c>
      <c r="L96" s="273"/>
      <c r="M96" s="282">
        <f t="shared" ref="M96:N96" si="20">M97+M98</f>
        <v>-18000</v>
      </c>
      <c r="N96" s="285">
        <f t="shared" si="20"/>
        <v>0</v>
      </c>
      <c r="O96" s="275">
        <f t="shared" si="14"/>
        <v>1282000</v>
      </c>
      <c r="P96" s="276">
        <f>P97+P98</f>
        <v>280534.24</v>
      </c>
      <c r="Q96" s="277">
        <f t="shared" si="13"/>
        <v>0.21882546021840873</v>
      </c>
    </row>
    <row r="97" spans="2:17" hidden="1">
      <c r="B97" s="283" t="s">
        <v>34</v>
      </c>
      <c r="C97" s="279" t="s">
        <v>9</v>
      </c>
      <c r="D97" s="280" t="s">
        <v>72</v>
      </c>
      <c r="E97" s="280" t="s">
        <v>221</v>
      </c>
      <c r="F97" s="46" t="s">
        <v>204</v>
      </c>
      <c r="G97" s="281" t="s">
        <v>48</v>
      </c>
      <c r="H97" s="282">
        <v>150000</v>
      </c>
      <c r="I97" s="282">
        <v>0</v>
      </c>
      <c r="J97" s="44">
        <v>0</v>
      </c>
      <c r="K97" s="282">
        <f>H97+J97+I97</f>
        <v>150000</v>
      </c>
      <c r="L97" s="273"/>
      <c r="M97" s="282">
        <v>0</v>
      </c>
      <c r="N97" s="45">
        <v>0</v>
      </c>
      <c r="O97" s="275">
        <v>100000</v>
      </c>
      <c r="P97" s="286">
        <v>7500</v>
      </c>
      <c r="Q97" s="277">
        <f t="shared" si="13"/>
        <v>7.4999999999999997E-2</v>
      </c>
    </row>
    <row r="98" spans="2:17" hidden="1">
      <c r="B98" s="283" t="s">
        <v>35</v>
      </c>
      <c r="C98" s="279" t="s">
        <v>9</v>
      </c>
      <c r="D98" s="280" t="s">
        <v>72</v>
      </c>
      <c r="E98" s="280" t="s">
        <v>221</v>
      </c>
      <c r="F98" s="46" t="s">
        <v>204</v>
      </c>
      <c r="G98" s="281" t="s">
        <v>50</v>
      </c>
      <c r="H98" s="282">
        <v>1200000</v>
      </c>
      <c r="I98" s="282">
        <v>-50000</v>
      </c>
      <c r="J98" s="44">
        <v>0</v>
      </c>
      <c r="K98" s="282">
        <f>H98+J98+I98</f>
        <v>1150000</v>
      </c>
      <c r="L98" s="273"/>
      <c r="M98" s="282">
        <v>-18000</v>
      </c>
      <c r="N98" s="45">
        <v>0</v>
      </c>
      <c r="O98" s="275">
        <v>2050000</v>
      </c>
      <c r="P98" s="287">
        <v>273034.23999999999</v>
      </c>
      <c r="Q98" s="277">
        <f t="shared" si="13"/>
        <v>0.13318743414634146</v>
      </c>
    </row>
    <row r="99" spans="2:17" hidden="1">
      <c r="B99" s="283" t="s">
        <v>36</v>
      </c>
      <c r="C99" s="279" t="s">
        <v>9</v>
      </c>
      <c r="D99" s="280" t="s">
        <v>72</v>
      </c>
      <c r="E99" s="280" t="s">
        <v>221</v>
      </c>
      <c r="F99" s="46" t="s">
        <v>204</v>
      </c>
      <c r="G99" s="281" t="s">
        <v>51</v>
      </c>
      <c r="H99" s="282">
        <v>350000</v>
      </c>
      <c r="I99" s="282">
        <v>0</v>
      </c>
      <c r="J99" s="44">
        <v>0</v>
      </c>
      <c r="K99" s="282">
        <f>H99+I99+J99</f>
        <v>350000</v>
      </c>
      <c r="L99" s="273"/>
      <c r="M99" s="282">
        <v>0</v>
      </c>
      <c r="N99" s="45">
        <v>0</v>
      </c>
      <c r="O99" s="275">
        <v>600000</v>
      </c>
      <c r="P99" s="287">
        <v>82729.58</v>
      </c>
      <c r="Q99" s="277">
        <f t="shared" si="13"/>
        <v>0.13788263333333334</v>
      </c>
    </row>
    <row r="100" spans="2:17" hidden="1">
      <c r="B100" s="283" t="s">
        <v>37</v>
      </c>
      <c r="C100" s="279" t="s">
        <v>9</v>
      </c>
      <c r="D100" s="280" t="s">
        <v>72</v>
      </c>
      <c r="E100" s="288" t="s">
        <v>78</v>
      </c>
      <c r="F100" s="46">
        <v>500</v>
      </c>
      <c r="G100" s="281" t="s">
        <v>52</v>
      </c>
      <c r="H100" s="282">
        <f t="shared" ref="H100:J100" si="21">H102</f>
        <v>0</v>
      </c>
      <c r="I100" s="282">
        <f>I101+I102</f>
        <v>50000</v>
      </c>
      <c r="J100" s="44">
        <f t="shared" si="21"/>
        <v>0</v>
      </c>
      <c r="K100" s="282">
        <f>H100+I100+J100</f>
        <v>50000</v>
      </c>
      <c r="L100" s="273"/>
      <c r="M100" s="282">
        <f>M101+M102</f>
        <v>18000</v>
      </c>
      <c r="N100" s="45">
        <f t="shared" ref="N100" si="22">N102</f>
        <v>25000</v>
      </c>
      <c r="O100" s="275">
        <v>0</v>
      </c>
      <c r="P100" s="287">
        <f>P102</f>
        <v>0</v>
      </c>
      <c r="Q100" s="277" t="e">
        <f t="shared" si="13"/>
        <v>#DIV/0!</v>
      </c>
    </row>
    <row r="101" spans="2:17" hidden="1">
      <c r="B101" s="283" t="s">
        <v>38</v>
      </c>
      <c r="C101" s="279" t="s">
        <v>9</v>
      </c>
      <c r="D101" s="280" t="s">
        <v>72</v>
      </c>
      <c r="E101" s="288" t="s">
        <v>79</v>
      </c>
      <c r="F101" s="46" t="s">
        <v>16</v>
      </c>
      <c r="G101" s="281" t="s">
        <v>53</v>
      </c>
      <c r="H101" s="282">
        <v>0</v>
      </c>
      <c r="I101" s="282">
        <v>0</v>
      </c>
      <c r="J101" s="44">
        <v>0</v>
      </c>
      <c r="K101" s="282">
        <f>H101+I101+J101</f>
        <v>0</v>
      </c>
      <c r="L101" s="273"/>
      <c r="M101" s="282">
        <v>0</v>
      </c>
      <c r="N101" s="45">
        <v>0</v>
      </c>
      <c r="O101" s="275">
        <f t="shared" si="14"/>
        <v>0</v>
      </c>
      <c r="P101" s="287"/>
      <c r="Q101" s="277" t="e">
        <f t="shared" si="13"/>
        <v>#DIV/0!</v>
      </c>
    </row>
    <row r="102" spans="2:17" ht="13.5" hidden="1" customHeight="1">
      <c r="B102" s="283" t="s">
        <v>39</v>
      </c>
      <c r="C102" s="279" t="s">
        <v>9</v>
      </c>
      <c r="D102" s="280" t="s">
        <v>72</v>
      </c>
      <c r="E102" s="288" t="s">
        <v>78</v>
      </c>
      <c r="F102" s="46">
        <v>500</v>
      </c>
      <c r="G102" s="281" t="s">
        <v>54</v>
      </c>
      <c r="H102" s="282">
        <v>0</v>
      </c>
      <c r="I102" s="282">
        <v>50000</v>
      </c>
      <c r="J102" s="44">
        <v>0</v>
      </c>
      <c r="K102" s="282">
        <f>H102+I102+J102</f>
        <v>50000</v>
      </c>
      <c r="L102" s="273"/>
      <c r="M102" s="282">
        <v>18000</v>
      </c>
      <c r="N102" s="45">
        <v>25000</v>
      </c>
      <c r="O102" s="289">
        <v>0</v>
      </c>
      <c r="P102" s="290">
        <v>0</v>
      </c>
      <c r="Q102" s="291" t="e">
        <f t="shared" si="13"/>
        <v>#DIV/0!</v>
      </c>
    </row>
    <row r="103" spans="2:17" ht="24" hidden="1">
      <c r="B103" s="292" t="s">
        <v>77</v>
      </c>
      <c r="C103" s="293" t="s">
        <v>9</v>
      </c>
      <c r="D103" s="294" t="s">
        <v>72</v>
      </c>
      <c r="E103" s="295" t="s">
        <v>80</v>
      </c>
      <c r="F103" s="296"/>
      <c r="G103" s="297"/>
      <c r="H103" s="298" t="e">
        <f>H104</f>
        <v>#REF!</v>
      </c>
      <c r="I103" s="298">
        <v>0</v>
      </c>
      <c r="J103" s="298">
        <f t="shared" ref="J103:K106" si="23">J104</f>
        <v>0</v>
      </c>
      <c r="K103" s="298">
        <f t="shared" si="23"/>
        <v>0</v>
      </c>
      <c r="L103" s="299"/>
      <c r="M103" s="298">
        <v>0</v>
      </c>
      <c r="N103" s="300">
        <f t="shared" ref="N103:N106" si="24">N104</f>
        <v>0</v>
      </c>
      <c r="O103" s="301">
        <f>O107</f>
        <v>0</v>
      </c>
      <c r="P103" s="302">
        <f>P107</f>
        <v>0</v>
      </c>
      <c r="Q103" s="303" t="e">
        <f t="shared" si="13"/>
        <v>#DIV/0!</v>
      </c>
    </row>
    <row r="104" spans="2:17" hidden="1">
      <c r="B104" s="304" t="s">
        <v>36</v>
      </c>
      <c r="C104" s="279" t="s">
        <v>9</v>
      </c>
      <c r="D104" s="280" t="s">
        <v>72</v>
      </c>
      <c r="E104" s="288" t="s">
        <v>80</v>
      </c>
      <c r="F104" s="46" t="s">
        <v>70</v>
      </c>
      <c r="G104" s="281"/>
      <c r="H104" s="282" t="e">
        <f>#REF!+#REF!+#REF!</f>
        <v>#REF!</v>
      </c>
      <c r="I104" s="282">
        <v>0</v>
      </c>
      <c r="J104" s="282">
        <f t="shared" si="23"/>
        <v>0</v>
      </c>
      <c r="K104" s="282">
        <f>K105+K108</f>
        <v>0</v>
      </c>
      <c r="L104" s="273"/>
      <c r="M104" s="282">
        <v>0</v>
      </c>
      <c r="N104" s="305">
        <f t="shared" si="24"/>
        <v>0</v>
      </c>
      <c r="O104" s="275">
        <f t="shared" si="14"/>
        <v>0</v>
      </c>
      <c r="P104" s="287"/>
      <c r="Q104" s="306" t="e">
        <f t="shared" si="13"/>
        <v>#DIV/0!</v>
      </c>
    </row>
    <row r="105" spans="2:17" hidden="1">
      <c r="B105" s="304" t="s">
        <v>17</v>
      </c>
      <c r="C105" s="279" t="s">
        <v>9</v>
      </c>
      <c r="D105" s="280" t="s">
        <v>72</v>
      </c>
      <c r="E105" s="288" t="s">
        <v>80</v>
      </c>
      <c r="F105" s="46" t="s">
        <v>70</v>
      </c>
      <c r="G105" s="281" t="s">
        <v>18</v>
      </c>
      <c r="H105" s="282" t="e">
        <f>#REF!+#REF!</f>
        <v>#REF!</v>
      </c>
      <c r="I105" s="282">
        <f>I106</f>
        <v>0</v>
      </c>
      <c r="J105" s="282">
        <f t="shared" si="23"/>
        <v>0</v>
      </c>
      <c r="K105" s="282">
        <f t="shared" si="23"/>
        <v>0</v>
      </c>
      <c r="L105" s="273"/>
      <c r="M105" s="282">
        <f>M106</f>
        <v>0</v>
      </c>
      <c r="N105" s="305">
        <f t="shared" si="24"/>
        <v>0</v>
      </c>
      <c r="O105" s="275">
        <f t="shared" si="14"/>
        <v>0</v>
      </c>
      <c r="P105" s="287"/>
      <c r="Q105" s="306" t="e">
        <f t="shared" si="13"/>
        <v>#DIV/0!</v>
      </c>
    </row>
    <row r="106" spans="2:17" hidden="1">
      <c r="B106" s="304" t="s">
        <v>31</v>
      </c>
      <c r="C106" s="279" t="s">
        <v>9</v>
      </c>
      <c r="D106" s="280" t="s">
        <v>72</v>
      </c>
      <c r="E106" s="288" t="s">
        <v>80</v>
      </c>
      <c r="F106" s="46" t="s">
        <v>70</v>
      </c>
      <c r="G106" s="281" t="s">
        <v>43</v>
      </c>
      <c r="H106" s="282" t="e">
        <f>#REF!+#REF!</f>
        <v>#REF!</v>
      </c>
      <c r="I106" s="282">
        <f>I107</f>
        <v>0</v>
      </c>
      <c r="J106" s="282">
        <f t="shared" si="23"/>
        <v>0</v>
      </c>
      <c r="K106" s="282">
        <f t="shared" si="23"/>
        <v>0</v>
      </c>
      <c r="L106" s="273"/>
      <c r="M106" s="282">
        <f>M107</f>
        <v>0</v>
      </c>
      <c r="N106" s="305">
        <f t="shared" si="24"/>
        <v>0</v>
      </c>
      <c r="O106" s="275">
        <f t="shared" si="14"/>
        <v>0</v>
      </c>
      <c r="P106" s="287"/>
      <c r="Q106" s="306" t="e">
        <f t="shared" si="13"/>
        <v>#DIV/0!</v>
      </c>
    </row>
    <row r="107" spans="2:17" ht="24" hidden="1">
      <c r="B107" s="278" t="s">
        <v>84</v>
      </c>
      <c r="C107" s="279" t="s">
        <v>9</v>
      </c>
      <c r="D107" s="280" t="s">
        <v>72</v>
      </c>
      <c r="E107" s="288" t="s">
        <v>80</v>
      </c>
      <c r="F107" s="46" t="s">
        <v>70</v>
      </c>
      <c r="G107" s="281" t="s">
        <v>85</v>
      </c>
      <c r="H107" s="282">
        <v>0</v>
      </c>
      <c r="I107" s="282">
        <v>0</v>
      </c>
      <c r="J107" s="282">
        <v>0</v>
      </c>
      <c r="K107" s="282">
        <f>H107+I107+J107</f>
        <v>0</v>
      </c>
      <c r="L107" s="273"/>
      <c r="M107" s="282">
        <v>0</v>
      </c>
      <c r="N107" s="305">
        <v>0</v>
      </c>
      <c r="O107" s="275">
        <v>0</v>
      </c>
      <c r="P107" s="287">
        <v>0</v>
      </c>
      <c r="Q107" s="306" t="e">
        <f t="shared" si="13"/>
        <v>#DIV/0!</v>
      </c>
    </row>
    <row r="108" spans="2:17" hidden="1">
      <c r="B108" s="283" t="s">
        <v>37</v>
      </c>
      <c r="C108" s="279" t="s">
        <v>9</v>
      </c>
      <c r="D108" s="280" t="s">
        <v>72</v>
      </c>
      <c r="E108" s="288" t="s">
        <v>80</v>
      </c>
      <c r="F108" s="46" t="s">
        <v>70</v>
      </c>
      <c r="G108" s="281" t="s">
        <v>52</v>
      </c>
      <c r="H108" s="282">
        <f>H109</f>
        <v>0</v>
      </c>
      <c r="I108" s="282">
        <f>I109</f>
        <v>0</v>
      </c>
      <c r="J108" s="282">
        <v>0</v>
      </c>
      <c r="K108" s="282">
        <f>K109</f>
        <v>0</v>
      </c>
      <c r="L108" s="273"/>
      <c r="M108" s="282">
        <f>M109</f>
        <v>0</v>
      </c>
      <c r="N108" s="305">
        <v>0</v>
      </c>
      <c r="O108" s="275">
        <f t="shared" si="14"/>
        <v>0</v>
      </c>
      <c r="P108" s="276"/>
      <c r="Q108" s="277" t="e">
        <f t="shared" si="13"/>
        <v>#DIV/0!</v>
      </c>
    </row>
    <row r="109" spans="2:17" hidden="1">
      <c r="B109" s="307" t="s">
        <v>39</v>
      </c>
      <c r="C109" s="308" t="s">
        <v>9</v>
      </c>
      <c r="D109" s="309" t="s">
        <v>72</v>
      </c>
      <c r="E109" s="310" t="s">
        <v>80</v>
      </c>
      <c r="F109" s="47" t="s">
        <v>70</v>
      </c>
      <c r="G109" s="311" t="s">
        <v>54</v>
      </c>
      <c r="H109" s="312">
        <v>0</v>
      </c>
      <c r="I109" s="312">
        <v>0</v>
      </c>
      <c r="J109" s="312">
        <v>0</v>
      </c>
      <c r="K109" s="312">
        <f>H109+I109+J109</f>
        <v>0</v>
      </c>
      <c r="L109" s="273"/>
      <c r="M109" s="312">
        <v>0</v>
      </c>
      <c r="N109" s="313">
        <v>0</v>
      </c>
      <c r="O109" s="275">
        <f t="shared" si="14"/>
        <v>0</v>
      </c>
      <c r="P109" s="276"/>
      <c r="Q109" s="277" t="e">
        <f t="shared" si="13"/>
        <v>#DIV/0!</v>
      </c>
    </row>
    <row r="110" spans="2:17" hidden="1">
      <c r="B110" s="283" t="s">
        <v>36</v>
      </c>
      <c r="C110" s="279" t="s">
        <v>9</v>
      </c>
      <c r="D110" s="280" t="s">
        <v>72</v>
      </c>
      <c r="E110" s="280" t="s">
        <v>221</v>
      </c>
      <c r="F110" s="46" t="s">
        <v>204</v>
      </c>
      <c r="G110" s="281" t="s">
        <v>54</v>
      </c>
      <c r="H110" s="282">
        <v>350000</v>
      </c>
      <c r="I110" s="282">
        <v>0</v>
      </c>
      <c r="J110" s="44">
        <v>0</v>
      </c>
      <c r="K110" s="282">
        <f>H110+I110+J110</f>
        <v>350000</v>
      </c>
      <c r="L110" s="273"/>
      <c r="M110" s="282">
        <v>0</v>
      </c>
      <c r="N110" s="45">
        <v>0</v>
      </c>
      <c r="O110" s="275">
        <v>300000</v>
      </c>
      <c r="P110" s="287">
        <v>0</v>
      </c>
      <c r="Q110" s="277">
        <f t="shared" ref="Q110" si="25">P110/O110*100%</f>
        <v>0</v>
      </c>
    </row>
    <row r="111" spans="2:17" ht="27.75" hidden="1" customHeight="1">
      <c r="B111" s="292" t="s">
        <v>239</v>
      </c>
      <c r="C111" s="297" t="s">
        <v>9</v>
      </c>
      <c r="D111" s="297" t="s">
        <v>72</v>
      </c>
      <c r="E111" s="297" t="s">
        <v>238</v>
      </c>
      <c r="F111" s="281"/>
      <c r="G111" s="281"/>
      <c r="H111" s="298">
        <f>H114</f>
        <v>0</v>
      </c>
      <c r="I111" s="298">
        <f t="shared" ref="I111:N113" si="26">I112</f>
        <v>0</v>
      </c>
      <c r="J111" s="298">
        <f t="shared" si="26"/>
        <v>4532400</v>
      </c>
      <c r="K111" s="298">
        <f t="shared" si="26"/>
        <v>4532400</v>
      </c>
      <c r="L111" s="314"/>
      <c r="M111" s="298">
        <f t="shared" si="26"/>
        <v>0</v>
      </c>
      <c r="N111" s="298">
        <f t="shared" si="26"/>
        <v>0</v>
      </c>
      <c r="O111" s="315">
        <f>O114</f>
        <v>0</v>
      </c>
      <c r="P111" s="302">
        <f>P112</f>
        <v>0</v>
      </c>
      <c r="Q111" s="303" t="e">
        <f t="shared" si="13"/>
        <v>#DIV/0!</v>
      </c>
    </row>
    <row r="112" spans="2:17" ht="24" hidden="1">
      <c r="B112" s="266" t="s">
        <v>138</v>
      </c>
      <c r="C112" s="267" t="s">
        <v>9</v>
      </c>
      <c r="D112" s="268" t="s">
        <v>72</v>
      </c>
      <c r="E112" s="268" t="s">
        <v>238</v>
      </c>
      <c r="F112" s="269" t="s">
        <v>139</v>
      </c>
      <c r="G112" s="316"/>
      <c r="H112" s="271">
        <v>0</v>
      </c>
      <c r="I112" s="271">
        <f>I113</f>
        <v>0</v>
      </c>
      <c r="J112" s="271">
        <f>J113</f>
        <v>4532400</v>
      </c>
      <c r="K112" s="271">
        <f>K113</f>
        <v>4532400</v>
      </c>
      <c r="L112" s="273"/>
      <c r="M112" s="271">
        <f>M113</f>
        <v>0</v>
      </c>
      <c r="N112" s="317">
        <f>N113</f>
        <v>0</v>
      </c>
      <c r="O112" s="275">
        <f t="shared" si="14"/>
        <v>4532400</v>
      </c>
      <c r="P112" s="276">
        <f>P113</f>
        <v>0</v>
      </c>
      <c r="Q112" s="277">
        <f t="shared" si="13"/>
        <v>0</v>
      </c>
    </row>
    <row r="113" spans="2:17" hidden="1">
      <c r="B113" s="283" t="s">
        <v>37</v>
      </c>
      <c r="C113" s="279" t="s">
        <v>9</v>
      </c>
      <c r="D113" s="280" t="s">
        <v>72</v>
      </c>
      <c r="E113" s="280" t="s">
        <v>238</v>
      </c>
      <c r="F113" s="46" t="s">
        <v>139</v>
      </c>
      <c r="G113" s="281" t="s">
        <v>52</v>
      </c>
      <c r="H113" s="282">
        <v>0</v>
      </c>
      <c r="I113" s="282">
        <f t="shared" si="26"/>
        <v>0</v>
      </c>
      <c r="J113" s="282">
        <f t="shared" si="26"/>
        <v>4532400</v>
      </c>
      <c r="K113" s="282">
        <f t="shared" si="26"/>
        <v>4532400</v>
      </c>
      <c r="L113" s="273"/>
      <c r="M113" s="282">
        <f t="shared" si="26"/>
        <v>0</v>
      </c>
      <c r="N113" s="305">
        <f t="shared" si="26"/>
        <v>0</v>
      </c>
      <c r="O113" s="275">
        <f t="shared" si="14"/>
        <v>4532400</v>
      </c>
      <c r="P113" s="276">
        <f>P114</f>
        <v>0</v>
      </c>
      <c r="Q113" s="277">
        <f t="shared" si="13"/>
        <v>0</v>
      </c>
    </row>
    <row r="114" spans="2:17" ht="13.5" hidden="1" customHeight="1">
      <c r="B114" s="307" t="s">
        <v>39</v>
      </c>
      <c r="C114" s="279" t="s">
        <v>9</v>
      </c>
      <c r="D114" s="280" t="s">
        <v>72</v>
      </c>
      <c r="E114" s="280" t="s">
        <v>238</v>
      </c>
      <c r="F114" s="46" t="s">
        <v>139</v>
      </c>
      <c r="G114" s="281" t="s">
        <v>54</v>
      </c>
      <c r="H114" s="282">
        <v>0</v>
      </c>
      <c r="I114" s="282">
        <v>0</v>
      </c>
      <c r="J114" s="282">
        <v>4532400</v>
      </c>
      <c r="K114" s="282">
        <f>H114+I114+J114</f>
        <v>4532400</v>
      </c>
      <c r="L114" s="318" t="s">
        <v>86</v>
      </c>
      <c r="M114" s="282">
        <v>0</v>
      </c>
      <c r="N114" s="305">
        <v>0</v>
      </c>
      <c r="O114" s="275">
        <v>0</v>
      </c>
      <c r="P114" s="286">
        <v>0</v>
      </c>
      <c r="Q114" s="277" t="e">
        <f t="shared" si="13"/>
        <v>#DIV/0!</v>
      </c>
    </row>
    <row r="115" spans="2:17" ht="30.75" customHeight="1">
      <c r="B115" s="496" t="s">
        <v>87</v>
      </c>
      <c r="C115" s="497" t="s">
        <v>28</v>
      </c>
      <c r="D115" s="498"/>
      <c r="E115" s="498"/>
      <c r="F115" s="499"/>
      <c r="G115" s="500"/>
      <c r="H115" s="501">
        <f>H116</f>
        <v>280000</v>
      </c>
      <c r="I115" s="501">
        <v>0</v>
      </c>
      <c r="J115" s="502">
        <f>J117+J121</f>
        <v>0</v>
      </c>
      <c r="K115" s="501">
        <f>H115+J115</f>
        <v>280000</v>
      </c>
      <c r="L115" s="503"/>
      <c r="M115" s="501">
        <v>0</v>
      </c>
      <c r="N115" s="504">
        <f>N117+N121</f>
        <v>0</v>
      </c>
      <c r="O115" s="493">
        <v>424220</v>
      </c>
      <c r="P115" s="494">
        <v>224220</v>
      </c>
      <c r="Q115" s="495">
        <f t="shared" si="13"/>
        <v>0.52854650888689836</v>
      </c>
    </row>
    <row r="116" spans="2:17" ht="57" hidden="1">
      <c r="B116" s="323" t="s">
        <v>88</v>
      </c>
      <c r="C116" s="324" t="s">
        <v>28</v>
      </c>
      <c r="D116" s="325" t="s">
        <v>89</v>
      </c>
      <c r="E116" s="326"/>
      <c r="F116" s="327"/>
      <c r="G116" s="328"/>
      <c r="H116" s="321">
        <f>H121</f>
        <v>280000</v>
      </c>
      <c r="I116" s="321">
        <f>I117+I121</f>
        <v>0</v>
      </c>
      <c r="J116" s="321">
        <f>J117+J121</f>
        <v>0</v>
      </c>
      <c r="K116" s="321">
        <f>H116+J116</f>
        <v>280000</v>
      </c>
      <c r="L116" s="322"/>
      <c r="M116" s="321">
        <f>M117+M121</f>
        <v>0</v>
      </c>
      <c r="N116" s="329">
        <f>N117+N121</f>
        <v>0</v>
      </c>
      <c r="O116" s="330">
        <f>O117+O121</f>
        <v>200000</v>
      </c>
      <c r="P116" s="276">
        <f>P121</f>
        <v>0</v>
      </c>
      <c r="Q116" s="277">
        <f t="shared" si="13"/>
        <v>0</v>
      </c>
    </row>
    <row r="117" spans="2:17" ht="22.5" hidden="1" customHeight="1">
      <c r="B117" s="331" t="s">
        <v>90</v>
      </c>
      <c r="C117" s="293" t="s">
        <v>28</v>
      </c>
      <c r="D117" s="294" t="s">
        <v>89</v>
      </c>
      <c r="E117" s="295" t="s">
        <v>91</v>
      </c>
      <c r="F117" s="296"/>
      <c r="G117" s="328"/>
      <c r="H117" s="332">
        <f>H118</f>
        <v>0</v>
      </c>
      <c r="I117" s="332">
        <f t="shared" ref="I117:J119" si="27">I118</f>
        <v>0</v>
      </c>
      <c r="J117" s="332">
        <f t="shared" si="27"/>
        <v>0</v>
      </c>
      <c r="K117" s="332">
        <f>H117+I117+J117</f>
        <v>0</v>
      </c>
      <c r="L117" s="333"/>
      <c r="M117" s="332">
        <f t="shared" ref="M117:N119" si="28">M118</f>
        <v>0</v>
      </c>
      <c r="N117" s="334">
        <f t="shared" si="28"/>
        <v>0</v>
      </c>
      <c r="O117" s="301">
        <f>O118</f>
        <v>0</v>
      </c>
      <c r="P117" s="302">
        <f>P120</f>
        <v>0</v>
      </c>
      <c r="Q117" s="303" t="e">
        <f t="shared" si="13"/>
        <v>#DIV/0!</v>
      </c>
    </row>
    <row r="118" spans="2:17" hidden="1">
      <c r="B118" s="278" t="s">
        <v>17</v>
      </c>
      <c r="C118" s="279" t="s">
        <v>28</v>
      </c>
      <c r="D118" s="280" t="s">
        <v>89</v>
      </c>
      <c r="E118" s="288" t="s">
        <v>91</v>
      </c>
      <c r="F118" s="46" t="s">
        <v>16</v>
      </c>
      <c r="G118" s="281" t="s">
        <v>18</v>
      </c>
      <c r="H118" s="335">
        <f>H119</f>
        <v>0</v>
      </c>
      <c r="I118" s="335">
        <f t="shared" si="27"/>
        <v>0</v>
      </c>
      <c r="J118" s="335">
        <f t="shared" si="27"/>
        <v>0</v>
      </c>
      <c r="K118" s="335">
        <f>H118+I118+J118</f>
        <v>0</v>
      </c>
      <c r="L118" s="336"/>
      <c r="M118" s="335">
        <f t="shared" si="28"/>
        <v>0</v>
      </c>
      <c r="N118" s="337">
        <f t="shared" si="28"/>
        <v>0</v>
      </c>
      <c r="O118" s="275">
        <f>O119</f>
        <v>0</v>
      </c>
      <c r="P118" s="287"/>
      <c r="Q118" s="306" t="e">
        <f t="shared" si="13"/>
        <v>#DIV/0!</v>
      </c>
    </row>
    <row r="119" spans="2:17" hidden="1">
      <c r="B119" s="283" t="s">
        <v>31</v>
      </c>
      <c r="C119" s="279" t="s">
        <v>28</v>
      </c>
      <c r="D119" s="280" t="s">
        <v>89</v>
      </c>
      <c r="E119" s="288" t="s">
        <v>91</v>
      </c>
      <c r="F119" s="46" t="s">
        <v>16</v>
      </c>
      <c r="G119" s="281" t="s">
        <v>43</v>
      </c>
      <c r="H119" s="335">
        <f>H120</f>
        <v>0</v>
      </c>
      <c r="I119" s="335">
        <f t="shared" si="27"/>
        <v>0</v>
      </c>
      <c r="J119" s="335">
        <f t="shared" si="27"/>
        <v>0</v>
      </c>
      <c r="K119" s="335">
        <f>H119+I119+J119</f>
        <v>0</v>
      </c>
      <c r="L119" s="336"/>
      <c r="M119" s="335">
        <f t="shared" si="28"/>
        <v>0</v>
      </c>
      <c r="N119" s="337">
        <f t="shared" si="28"/>
        <v>0</v>
      </c>
      <c r="O119" s="275">
        <f>O120</f>
        <v>0</v>
      </c>
      <c r="P119" s="287"/>
      <c r="Q119" s="306" t="e">
        <f t="shared" si="13"/>
        <v>#DIV/0!</v>
      </c>
    </row>
    <row r="120" spans="2:17" hidden="1">
      <c r="B120" s="283" t="s">
        <v>34</v>
      </c>
      <c r="C120" s="308" t="s">
        <v>28</v>
      </c>
      <c r="D120" s="309" t="s">
        <v>89</v>
      </c>
      <c r="E120" s="310" t="s">
        <v>91</v>
      </c>
      <c r="F120" s="47" t="s">
        <v>16</v>
      </c>
      <c r="G120" s="311" t="s">
        <v>48</v>
      </c>
      <c r="H120" s="338">
        <v>0</v>
      </c>
      <c r="I120" s="338">
        <v>0</v>
      </c>
      <c r="J120" s="338">
        <v>0</v>
      </c>
      <c r="K120" s="338">
        <f>H120+I120+J120</f>
        <v>0</v>
      </c>
      <c r="L120" s="336"/>
      <c r="M120" s="338">
        <v>0</v>
      </c>
      <c r="N120" s="339">
        <v>0</v>
      </c>
      <c r="O120" s="275">
        <v>0</v>
      </c>
      <c r="P120" s="340">
        <v>0</v>
      </c>
      <c r="Q120" s="341" t="e">
        <f t="shared" si="13"/>
        <v>#DIV/0!</v>
      </c>
    </row>
    <row r="121" spans="2:17" ht="62.25" hidden="1" customHeight="1">
      <c r="B121" s="148" t="s">
        <v>88</v>
      </c>
      <c r="C121" s="155" t="s">
        <v>28</v>
      </c>
      <c r="D121" s="155" t="s">
        <v>89</v>
      </c>
      <c r="E121" s="155" t="s">
        <v>222</v>
      </c>
      <c r="F121" s="155"/>
      <c r="G121" s="155"/>
      <c r="H121" s="133">
        <f>H122+H125</f>
        <v>280000</v>
      </c>
      <c r="I121" s="133">
        <v>0</v>
      </c>
      <c r="J121" s="133">
        <f>J122+J125</f>
        <v>0</v>
      </c>
      <c r="K121" s="133">
        <f>K122+K125</f>
        <v>280000</v>
      </c>
      <c r="L121" s="155"/>
      <c r="M121" s="133">
        <v>0</v>
      </c>
      <c r="N121" s="133">
        <f>N122+N125</f>
        <v>0</v>
      </c>
      <c r="O121" s="156">
        <v>200000</v>
      </c>
      <c r="P121" s="100">
        <v>0</v>
      </c>
      <c r="Q121" s="99">
        <f t="shared" si="13"/>
        <v>0</v>
      </c>
    </row>
    <row r="122" spans="2:17" hidden="1">
      <c r="B122" s="342" t="s">
        <v>17</v>
      </c>
      <c r="C122" s="267" t="s">
        <v>28</v>
      </c>
      <c r="D122" s="268" t="s">
        <v>89</v>
      </c>
      <c r="E122" s="268" t="s">
        <v>93</v>
      </c>
      <c r="F122" s="269" t="s">
        <v>16</v>
      </c>
      <c r="G122" s="316" t="s">
        <v>18</v>
      </c>
      <c r="H122" s="271">
        <f>H123</f>
        <v>280000</v>
      </c>
      <c r="I122" s="271">
        <f>I123</f>
        <v>0</v>
      </c>
      <c r="J122" s="271">
        <f t="shared" ref="J122:J123" si="29">J123</f>
        <v>0</v>
      </c>
      <c r="K122" s="271">
        <f>K123</f>
        <v>280000</v>
      </c>
      <c r="L122" s="273"/>
      <c r="M122" s="271">
        <f>M123</f>
        <v>-13000</v>
      </c>
      <c r="N122" s="317">
        <f t="shared" ref="N122:N123" si="30">N123</f>
        <v>0</v>
      </c>
      <c r="O122" s="275">
        <f t="shared" si="14"/>
        <v>267000</v>
      </c>
      <c r="P122" s="276">
        <f>P123</f>
        <v>5000</v>
      </c>
      <c r="Q122" s="277">
        <f t="shared" si="13"/>
        <v>1.8726591760299626E-2</v>
      </c>
    </row>
    <row r="123" spans="2:17" hidden="1">
      <c r="B123" s="283" t="s">
        <v>31</v>
      </c>
      <c r="C123" s="279" t="s">
        <v>28</v>
      </c>
      <c r="D123" s="280" t="s">
        <v>89</v>
      </c>
      <c r="E123" s="280" t="s">
        <v>93</v>
      </c>
      <c r="F123" s="46" t="s">
        <v>16</v>
      </c>
      <c r="G123" s="281" t="s">
        <v>43</v>
      </c>
      <c r="H123" s="282">
        <f>H124</f>
        <v>280000</v>
      </c>
      <c r="I123" s="282">
        <f>I124</f>
        <v>0</v>
      </c>
      <c r="J123" s="282">
        <f t="shared" si="29"/>
        <v>0</v>
      </c>
      <c r="K123" s="282">
        <f>K124</f>
        <v>280000</v>
      </c>
      <c r="L123" s="273"/>
      <c r="M123" s="282">
        <f>M124</f>
        <v>-13000</v>
      </c>
      <c r="N123" s="305">
        <f t="shared" si="30"/>
        <v>0</v>
      </c>
      <c r="O123" s="275">
        <f t="shared" si="14"/>
        <v>267000</v>
      </c>
      <c r="P123" s="276">
        <f>P124</f>
        <v>5000</v>
      </c>
      <c r="Q123" s="277">
        <f t="shared" si="13"/>
        <v>1.8726591760299626E-2</v>
      </c>
    </row>
    <row r="124" spans="2:17" ht="13.5" hidden="1" customHeight="1">
      <c r="B124" s="278" t="s">
        <v>92</v>
      </c>
      <c r="C124" s="279" t="s">
        <v>28</v>
      </c>
      <c r="D124" s="280" t="s">
        <v>89</v>
      </c>
      <c r="E124" s="280" t="s">
        <v>222</v>
      </c>
      <c r="F124" s="46" t="s">
        <v>204</v>
      </c>
      <c r="G124" s="281" t="s">
        <v>50</v>
      </c>
      <c r="H124" s="282">
        <v>280000</v>
      </c>
      <c r="I124" s="282">
        <v>0</v>
      </c>
      <c r="J124" s="282">
        <v>0</v>
      </c>
      <c r="K124" s="282">
        <f>H124+J124+I124</f>
        <v>280000</v>
      </c>
      <c r="L124" s="273"/>
      <c r="M124" s="282">
        <v>-13000</v>
      </c>
      <c r="N124" s="305">
        <v>0</v>
      </c>
      <c r="O124" s="275">
        <v>265000</v>
      </c>
      <c r="P124" s="286">
        <v>5000</v>
      </c>
      <c r="Q124" s="277">
        <f t="shared" si="13"/>
        <v>1.8867924528301886E-2</v>
      </c>
    </row>
    <row r="125" spans="2:17" ht="10.5" hidden="1" customHeight="1">
      <c r="B125" s="283" t="s">
        <v>37</v>
      </c>
      <c r="C125" s="279" t="s">
        <v>28</v>
      </c>
      <c r="D125" s="280" t="s">
        <v>89</v>
      </c>
      <c r="E125" s="288" t="s">
        <v>93</v>
      </c>
      <c r="F125" s="46" t="s">
        <v>16</v>
      </c>
      <c r="G125" s="281" t="s">
        <v>52</v>
      </c>
      <c r="H125" s="282">
        <f>H126</f>
        <v>0</v>
      </c>
      <c r="I125" s="282">
        <f>I126</f>
        <v>0</v>
      </c>
      <c r="J125" s="282">
        <f>J126</f>
        <v>0</v>
      </c>
      <c r="K125" s="282">
        <f>H125+J125+I125</f>
        <v>0</v>
      </c>
      <c r="L125" s="273"/>
      <c r="M125" s="282">
        <f>M126+M127</f>
        <v>13000</v>
      </c>
      <c r="N125" s="305">
        <f>N126</f>
        <v>0</v>
      </c>
      <c r="O125" s="275">
        <v>0</v>
      </c>
      <c r="P125" s="287">
        <f>P126+P127</f>
        <v>14556</v>
      </c>
      <c r="Q125" s="277" t="e">
        <f t="shared" si="13"/>
        <v>#DIV/0!</v>
      </c>
    </row>
    <row r="126" spans="2:17" hidden="1">
      <c r="B126" s="283" t="s">
        <v>38</v>
      </c>
      <c r="C126" s="279" t="s">
        <v>28</v>
      </c>
      <c r="D126" s="280" t="s">
        <v>89</v>
      </c>
      <c r="E126" s="288" t="s">
        <v>93</v>
      </c>
      <c r="F126" s="46" t="s">
        <v>16</v>
      </c>
      <c r="G126" s="281" t="s">
        <v>53</v>
      </c>
      <c r="H126" s="282">
        <v>0</v>
      </c>
      <c r="I126" s="282">
        <v>0</v>
      </c>
      <c r="J126" s="282">
        <v>0</v>
      </c>
      <c r="K126" s="282">
        <f>H126+J126+I126</f>
        <v>0</v>
      </c>
      <c r="L126" s="273"/>
      <c r="M126" s="282">
        <v>12000</v>
      </c>
      <c r="N126" s="305">
        <v>0</v>
      </c>
      <c r="O126" s="275">
        <v>0</v>
      </c>
      <c r="P126" s="287">
        <v>0</v>
      </c>
      <c r="Q126" s="277" t="e">
        <f t="shared" si="13"/>
        <v>#DIV/0!</v>
      </c>
    </row>
    <row r="127" spans="2:17" ht="12.75" hidden="1" customHeight="1">
      <c r="B127" s="283" t="s">
        <v>39</v>
      </c>
      <c r="C127" s="279" t="s">
        <v>28</v>
      </c>
      <c r="D127" s="280" t="s">
        <v>89</v>
      </c>
      <c r="E127" s="280" t="s">
        <v>222</v>
      </c>
      <c r="F127" s="46" t="s">
        <v>16</v>
      </c>
      <c r="G127" s="281" t="s">
        <v>54</v>
      </c>
      <c r="H127" s="282"/>
      <c r="I127" s="282"/>
      <c r="J127" s="282"/>
      <c r="K127" s="282">
        <v>0</v>
      </c>
      <c r="L127" s="273"/>
      <c r="M127" s="282">
        <v>1000</v>
      </c>
      <c r="N127" s="305">
        <v>0</v>
      </c>
      <c r="O127" s="289">
        <v>15000</v>
      </c>
      <c r="P127" s="290">
        <v>14556</v>
      </c>
      <c r="Q127" s="291">
        <f t="shared" si="13"/>
        <v>0.97040000000000004</v>
      </c>
    </row>
    <row r="128" spans="2:17" ht="29.25" customHeight="1">
      <c r="B128" s="496" t="s">
        <v>94</v>
      </c>
      <c r="C128" s="497" t="s">
        <v>42</v>
      </c>
      <c r="D128" s="485"/>
      <c r="E128" s="486"/>
      <c r="F128" s="487"/>
      <c r="G128" s="488"/>
      <c r="H128" s="501">
        <f>H141+H146</f>
        <v>7500000</v>
      </c>
      <c r="I128" s="501">
        <v>0</v>
      </c>
      <c r="J128" s="502">
        <f>J129+J141+J146+J14</f>
        <v>0</v>
      </c>
      <c r="K128" s="501">
        <f>H128+J128</f>
        <v>7500000</v>
      </c>
      <c r="L128" s="503"/>
      <c r="M128" s="501">
        <v>0</v>
      </c>
      <c r="N128" s="504">
        <f>N129+N141+N146+N14</f>
        <v>634800</v>
      </c>
      <c r="O128" s="505">
        <f>O141+O146+O140</f>
        <v>17717854</v>
      </c>
      <c r="P128" s="494">
        <f>P141+P146+P163</f>
        <v>5669197.8499999996</v>
      </c>
      <c r="Q128" s="495">
        <f t="shared" si="13"/>
        <v>0.31997090900511987</v>
      </c>
    </row>
    <row r="129" spans="2:17" ht="14.25" hidden="1">
      <c r="B129" s="323" t="s">
        <v>95</v>
      </c>
      <c r="C129" s="324" t="s">
        <v>42</v>
      </c>
      <c r="D129" s="325" t="s">
        <v>96</v>
      </c>
      <c r="E129" s="326"/>
      <c r="F129" s="327"/>
      <c r="G129" s="328"/>
      <c r="H129" s="321">
        <f>H130+H136</f>
        <v>0</v>
      </c>
      <c r="I129" s="321">
        <v>0</v>
      </c>
      <c r="J129" s="321">
        <f>J130+J136</f>
        <v>0</v>
      </c>
      <c r="K129" s="321">
        <f>K130+K136</f>
        <v>0</v>
      </c>
      <c r="L129" s="322"/>
      <c r="M129" s="321">
        <v>0</v>
      </c>
      <c r="N129" s="329">
        <f>N130+N136</f>
        <v>0</v>
      </c>
      <c r="O129" s="275">
        <f t="shared" si="14"/>
        <v>0</v>
      </c>
      <c r="P129" s="276"/>
      <c r="Q129" s="343" t="e">
        <f t="shared" si="13"/>
        <v>#DIV/0!</v>
      </c>
    </row>
    <row r="130" spans="2:17" hidden="1">
      <c r="B130" s="292" t="s">
        <v>97</v>
      </c>
      <c r="C130" s="293" t="s">
        <v>42</v>
      </c>
      <c r="D130" s="294" t="s">
        <v>96</v>
      </c>
      <c r="E130" s="295" t="s">
        <v>98</v>
      </c>
      <c r="F130" s="296"/>
      <c r="G130" s="297"/>
      <c r="H130" s="298">
        <f t="shared" ref="H130:J133" si="31">H131</f>
        <v>0</v>
      </c>
      <c r="I130" s="298">
        <v>0</v>
      </c>
      <c r="J130" s="298">
        <f t="shared" si="31"/>
        <v>0</v>
      </c>
      <c r="K130" s="298">
        <f t="shared" ref="J130:K133" si="32">K131</f>
        <v>0</v>
      </c>
      <c r="L130" s="299"/>
      <c r="M130" s="298">
        <v>0</v>
      </c>
      <c r="N130" s="300">
        <f t="shared" ref="N130:N133" si="33">N131</f>
        <v>0</v>
      </c>
      <c r="O130" s="275">
        <f t="shared" si="14"/>
        <v>0</v>
      </c>
      <c r="P130" s="276"/>
      <c r="Q130" s="343" t="e">
        <f t="shared" si="13"/>
        <v>#DIV/0!</v>
      </c>
    </row>
    <row r="131" spans="2:17" hidden="1">
      <c r="B131" s="278" t="s">
        <v>17</v>
      </c>
      <c r="C131" s="279" t="s">
        <v>42</v>
      </c>
      <c r="D131" s="280" t="s">
        <v>96</v>
      </c>
      <c r="E131" s="288" t="s">
        <v>98</v>
      </c>
      <c r="F131" s="46" t="s">
        <v>99</v>
      </c>
      <c r="G131" s="297"/>
      <c r="H131" s="282">
        <f t="shared" si="31"/>
        <v>0</v>
      </c>
      <c r="I131" s="282">
        <v>0</v>
      </c>
      <c r="J131" s="282">
        <f t="shared" si="32"/>
        <v>0</v>
      </c>
      <c r="K131" s="282">
        <f t="shared" si="32"/>
        <v>0</v>
      </c>
      <c r="L131" s="273"/>
      <c r="M131" s="282">
        <v>0</v>
      </c>
      <c r="N131" s="305">
        <f t="shared" si="33"/>
        <v>0</v>
      </c>
      <c r="O131" s="275">
        <f t="shared" si="14"/>
        <v>0</v>
      </c>
      <c r="P131" s="276"/>
      <c r="Q131" s="343" t="e">
        <f t="shared" si="13"/>
        <v>#DIV/0!</v>
      </c>
    </row>
    <row r="132" spans="2:17" hidden="1">
      <c r="B132" s="278" t="s">
        <v>17</v>
      </c>
      <c r="C132" s="279" t="s">
        <v>42</v>
      </c>
      <c r="D132" s="280" t="s">
        <v>96</v>
      </c>
      <c r="E132" s="288" t="s">
        <v>98</v>
      </c>
      <c r="F132" s="46" t="s">
        <v>99</v>
      </c>
      <c r="G132" s="281" t="s">
        <v>18</v>
      </c>
      <c r="H132" s="282">
        <f t="shared" si="31"/>
        <v>0</v>
      </c>
      <c r="I132" s="282">
        <v>0</v>
      </c>
      <c r="J132" s="282">
        <f t="shared" si="32"/>
        <v>0</v>
      </c>
      <c r="K132" s="282">
        <f t="shared" si="32"/>
        <v>0</v>
      </c>
      <c r="L132" s="273"/>
      <c r="M132" s="282">
        <v>0</v>
      </c>
      <c r="N132" s="305">
        <f t="shared" si="33"/>
        <v>0</v>
      </c>
      <c r="O132" s="275">
        <f t="shared" si="14"/>
        <v>0</v>
      </c>
      <c r="P132" s="276"/>
      <c r="Q132" s="343" t="e">
        <f t="shared" si="13"/>
        <v>#DIV/0!</v>
      </c>
    </row>
    <row r="133" spans="2:17" hidden="1">
      <c r="B133" s="278" t="s">
        <v>82</v>
      </c>
      <c r="C133" s="279" t="s">
        <v>42</v>
      </c>
      <c r="D133" s="280" t="s">
        <v>96</v>
      </c>
      <c r="E133" s="288" t="s">
        <v>98</v>
      </c>
      <c r="F133" s="46" t="s">
        <v>99</v>
      </c>
      <c r="G133" s="281" t="s">
        <v>83</v>
      </c>
      <c r="H133" s="282">
        <f t="shared" si="31"/>
        <v>0</v>
      </c>
      <c r="I133" s="282">
        <v>0</v>
      </c>
      <c r="J133" s="282">
        <f t="shared" si="32"/>
        <v>0</v>
      </c>
      <c r="K133" s="282">
        <f t="shared" si="32"/>
        <v>0</v>
      </c>
      <c r="L133" s="273"/>
      <c r="M133" s="282">
        <v>0</v>
      </c>
      <c r="N133" s="305">
        <f t="shared" si="33"/>
        <v>0</v>
      </c>
      <c r="O133" s="275">
        <f t="shared" si="14"/>
        <v>0</v>
      </c>
      <c r="P133" s="276"/>
      <c r="Q133" s="343" t="e">
        <f t="shared" si="13"/>
        <v>#DIV/0!</v>
      </c>
    </row>
    <row r="134" spans="2:17" ht="24" hidden="1">
      <c r="B134" s="278" t="s">
        <v>84</v>
      </c>
      <c r="C134" s="279" t="s">
        <v>42</v>
      </c>
      <c r="D134" s="280" t="s">
        <v>96</v>
      </c>
      <c r="E134" s="288" t="s">
        <v>98</v>
      </c>
      <c r="F134" s="46" t="s">
        <v>99</v>
      </c>
      <c r="G134" s="281" t="s">
        <v>100</v>
      </c>
      <c r="H134" s="282">
        <v>0</v>
      </c>
      <c r="I134" s="282">
        <v>0</v>
      </c>
      <c r="J134" s="282">
        <v>0</v>
      </c>
      <c r="K134" s="282">
        <f>H134+J134</f>
        <v>0</v>
      </c>
      <c r="L134" s="273"/>
      <c r="M134" s="282">
        <v>0</v>
      </c>
      <c r="N134" s="305">
        <v>0</v>
      </c>
      <c r="O134" s="275">
        <f t="shared" si="14"/>
        <v>0</v>
      </c>
      <c r="P134" s="276"/>
      <c r="Q134" s="343" t="e">
        <f t="shared" si="13"/>
        <v>#DIV/0!</v>
      </c>
    </row>
    <row r="135" spans="2:17" hidden="1">
      <c r="B135" s="292" t="s">
        <v>101</v>
      </c>
      <c r="C135" s="293" t="s">
        <v>42</v>
      </c>
      <c r="D135" s="294" t="s">
        <v>96</v>
      </c>
      <c r="E135" s="295" t="s">
        <v>98</v>
      </c>
      <c r="F135" s="296"/>
      <c r="G135" s="297"/>
      <c r="H135" s="282">
        <f>H136</f>
        <v>0</v>
      </c>
      <c r="I135" s="282"/>
      <c r="J135" s="282">
        <f>J136</f>
        <v>0</v>
      </c>
      <c r="K135" s="282">
        <f>H135+J135</f>
        <v>0</v>
      </c>
      <c r="L135" s="273"/>
      <c r="M135" s="282"/>
      <c r="N135" s="305">
        <f>N136</f>
        <v>0</v>
      </c>
      <c r="O135" s="275">
        <f t="shared" si="14"/>
        <v>0</v>
      </c>
      <c r="P135" s="276"/>
      <c r="Q135" s="343" t="e">
        <f t="shared" si="13"/>
        <v>#DIV/0!</v>
      </c>
    </row>
    <row r="136" spans="2:17" ht="24" hidden="1">
      <c r="B136" s="344" t="s">
        <v>102</v>
      </c>
      <c r="C136" s="293" t="s">
        <v>42</v>
      </c>
      <c r="D136" s="294" t="s">
        <v>96</v>
      </c>
      <c r="E136" s="295" t="s">
        <v>98</v>
      </c>
      <c r="F136" s="296"/>
      <c r="G136" s="297"/>
      <c r="H136" s="298">
        <f>H137</f>
        <v>0</v>
      </c>
      <c r="I136" s="298">
        <v>0</v>
      </c>
      <c r="J136" s="298">
        <f>J137</f>
        <v>0</v>
      </c>
      <c r="K136" s="298">
        <f>K137</f>
        <v>0</v>
      </c>
      <c r="L136" s="299"/>
      <c r="M136" s="298">
        <v>0</v>
      </c>
      <c r="N136" s="300">
        <f>N137</f>
        <v>0</v>
      </c>
      <c r="O136" s="275">
        <f t="shared" si="14"/>
        <v>0</v>
      </c>
      <c r="P136" s="276"/>
      <c r="Q136" s="343" t="e">
        <f t="shared" si="13"/>
        <v>#DIV/0!</v>
      </c>
    </row>
    <row r="137" spans="2:17" hidden="1">
      <c r="B137" s="278" t="s">
        <v>103</v>
      </c>
      <c r="C137" s="279" t="s">
        <v>42</v>
      </c>
      <c r="D137" s="280" t="s">
        <v>96</v>
      </c>
      <c r="E137" s="288" t="s">
        <v>98</v>
      </c>
      <c r="F137" s="46" t="s">
        <v>16</v>
      </c>
      <c r="G137" s="297"/>
      <c r="H137" s="282">
        <f>H138</f>
        <v>0</v>
      </c>
      <c r="I137" s="282">
        <v>0</v>
      </c>
      <c r="J137" s="282">
        <f>J138</f>
        <v>0</v>
      </c>
      <c r="K137" s="282">
        <f>K138</f>
        <v>0</v>
      </c>
      <c r="L137" s="273"/>
      <c r="M137" s="282">
        <v>0</v>
      </c>
      <c r="N137" s="305">
        <f>N138</f>
        <v>0</v>
      </c>
      <c r="O137" s="275">
        <f t="shared" si="14"/>
        <v>0</v>
      </c>
      <c r="P137" s="276"/>
      <c r="Q137" s="343" t="e">
        <f t="shared" si="13"/>
        <v>#DIV/0!</v>
      </c>
    </row>
    <row r="138" spans="2:17" hidden="1">
      <c r="B138" s="278" t="s">
        <v>17</v>
      </c>
      <c r="C138" s="279" t="s">
        <v>42</v>
      </c>
      <c r="D138" s="280" t="s">
        <v>96</v>
      </c>
      <c r="E138" s="288" t="s">
        <v>98</v>
      </c>
      <c r="F138" s="46" t="s">
        <v>16</v>
      </c>
      <c r="G138" s="281" t="s">
        <v>18</v>
      </c>
      <c r="H138" s="282">
        <f>H139+H140</f>
        <v>0</v>
      </c>
      <c r="I138" s="282">
        <v>0</v>
      </c>
      <c r="J138" s="282">
        <f>J139+J140</f>
        <v>0</v>
      </c>
      <c r="K138" s="282">
        <f>K139+K140</f>
        <v>0</v>
      </c>
      <c r="L138" s="273"/>
      <c r="M138" s="282">
        <v>0</v>
      </c>
      <c r="N138" s="305">
        <f>N139+N140</f>
        <v>0</v>
      </c>
      <c r="O138" s="275">
        <f t="shared" si="14"/>
        <v>0</v>
      </c>
      <c r="P138" s="276"/>
      <c r="Q138" s="343" t="e">
        <f t="shared" si="13"/>
        <v>#DIV/0!</v>
      </c>
    </row>
    <row r="139" spans="2:17" hidden="1">
      <c r="B139" s="278" t="s">
        <v>92</v>
      </c>
      <c r="C139" s="279" t="s">
        <v>42</v>
      </c>
      <c r="D139" s="280" t="s">
        <v>96</v>
      </c>
      <c r="E139" s="288" t="s">
        <v>98</v>
      </c>
      <c r="F139" s="46" t="s">
        <v>16</v>
      </c>
      <c r="G139" s="281" t="s">
        <v>50</v>
      </c>
      <c r="H139" s="282">
        <v>0</v>
      </c>
      <c r="I139" s="282">
        <v>0</v>
      </c>
      <c r="J139" s="282">
        <v>0</v>
      </c>
      <c r="K139" s="282">
        <f t="shared" ref="K139:K154" si="34">H139+J139</f>
        <v>0</v>
      </c>
      <c r="L139" s="273"/>
      <c r="M139" s="282">
        <v>0</v>
      </c>
      <c r="N139" s="305">
        <v>0</v>
      </c>
      <c r="O139" s="275">
        <f t="shared" si="14"/>
        <v>0</v>
      </c>
      <c r="P139" s="276"/>
      <c r="Q139" s="343" t="e">
        <f t="shared" si="13"/>
        <v>#DIV/0!</v>
      </c>
    </row>
    <row r="140" spans="2:17" ht="78.75" customHeight="1">
      <c r="B140" s="283" t="s">
        <v>273</v>
      </c>
      <c r="C140" s="279" t="s">
        <v>42</v>
      </c>
      <c r="D140" s="280" t="s">
        <v>96</v>
      </c>
      <c r="E140" s="310" t="s">
        <v>98</v>
      </c>
      <c r="F140" s="47" t="s">
        <v>16</v>
      </c>
      <c r="G140" s="281" t="s">
        <v>51</v>
      </c>
      <c r="H140" s="282">
        <v>0</v>
      </c>
      <c r="I140" s="282">
        <v>0</v>
      </c>
      <c r="J140" s="282">
        <v>0</v>
      </c>
      <c r="K140" s="282">
        <f t="shared" si="34"/>
        <v>0</v>
      </c>
      <c r="L140" s="273"/>
      <c r="M140" s="282">
        <v>0</v>
      </c>
      <c r="N140" s="305">
        <v>0</v>
      </c>
      <c r="O140" s="275">
        <v>773000</v>
      </c>
      <c r="P140" s="276">
        <v>0</v>
      </c>
      <c r="Q140" s="343">
        <f t="shared" si="13"/>
        <v>0</v>
      </c>
    </row>
    <row r="141" spans="2:17" ht="21" customHeight="1">
      <c r="B141" s="433" t="s">
        <v>104</v>
      </c>
      <c r="C141" s="157" t="s">
        <v>42</v>
      </c>
      <c r="D141" s="158" t="s">
        <v>105</v>
      </c>
      <c r="E141" s="159"/>
      <c r="F141" s="155"/>
      <c r="G141" s="155"/>
      <c r="H141" s="133">
        <f>H142</f>
        <v>1500000</v>
      </c>
      <c r="I141" s="133">
        <v>0</v>
      </c>
      <c r="J141" s="133">
        <f>J142</f>
        <v>0</v>
      </c>
      <c r="K141" s="133">
        <f t="shared" si="34"/>
        <v>1500000</v>
      </c>
      <c r="L141" s="160"/>
      <c r="M141" s="133">
        <v>0</v>
      </c>
      <c r="N141" s="136">
        <f>N142</f>
        <v>0</v>
      </c>
      <c r="O141" s="156">
        <v>2700000</v>
      </c>
      <c r="P141" s="100">
        <v>605116.47</v>
      </c>
      <c r="Q141" s="481">
        <f>P141/O141*100%</f>
        <v>0.2241172111111111</v>
      </c>
    </row>
    <row r="142" spans="2:17" ht="15.75" hidden="1">
      <c r="B142" s="432" t="s">
        <v>97</v>
      </c>
      <c r="C142" s="157" t="s">
        <v>42</v>
      </c>
      <c r="D142" s="158" t="s">
        <v>105</v>
      </c>
      <c r="E142" s="159" t="s">
        <v>106</v>
      </c>
      <c r="F142" s="155" t="s">
        <v>99</v>
      </c>
      <c r="G142" s="155"/>
      <c r="H142" s="133">
        <f>H143</f>
        <v>1500000</v>
      </c>
      <c r="I142" s="133">
        <v>0</v>
      </c>
      <c r="J142" s="133">
        <f>J143</f>
        <v>0</v>
      </c>
      <c r="K142" s="133">
        <f t="shared" si="34"/>
        <v>1500000</v>
      </c>
      <c r="L142" s="160"/>
      <c r="M142" s="133">
        <v>0</v>
      </c>
      <c r="N142" s="136">
        <f>N143</f>
        <v>0</v>
      </c>
      <c r="O142" s="161">
        <f t="shared" si="14"/>
        <v>1500000</v>
      </c>
      <c r="P142" s="162">
        <f>P143</f>
        <v>453992.54</v>
      </c>
      <c r="Q142" s="110">
        <f t="shared" si="13"/>
        <v>0.30266169333333331</v>
      </c>
    </row>
    <row r="143" spans="2:17" ht="15.75" hidden="1">
      <c r="B143" s="439" t="s">
        <v>17</v>
      </c>
      <c r="C143" s="157" t="s">
        <v>42</v>
      </c>
      <c r="D143" s="158" t="s">
        <v>105</v>
      </c>
      <c r="E143" s="159" t="s">
        <v>106</v>
      </c>
      <c r="F143" s="155" t="s">
        <v>99</v>
      </c>
      <c r="G143" s="155" t="s">
        <v>18</v>
      </c>
      <c r="H143" s="133">
        <f>H144</f>
        <v>1500000</v>
      </c>
      <c r="I143" s="133">
        <v>0</v>
      </c>
      <c r="J143" s="133">
        <f>J144</f>
        <v>0</v>
      </c>
      <c r="K143" s="133">
        <f t="shared" si="34"/>
        <v>1500000</v>
      </c>
      <c r="L143" s="160"/>
      <c r="M143" s="133">
        <v>0</v>
      </c>
      <c r="N143" s="136">
        <f>N144</f>
        <v>0</v>
      </c>
      <c r="O143" s="161">
        <f t="shared" si="14"/>
        <v>1500000</v>
      </c>
      <c r="P143" s="162">
        <f>P144</f>
        <v>453992.54</v>
      </c>
      <c r="Q143" s="110">
        <f t="shared" si="13"/>
        <v>0.30266169333333331</v>
      </c>
    </row>
    <row r="144" spans="2:17" ht="16.5" hidden="1" customHeight="1">
      <c r="B144" s="432" t="s">
        <v>82</v>
      </c>
      <c r="C144" s="157" t="s">
        <v>42</v>
      </c>
      <c r="D144" s="158" t="s">
        <v>105</v>
      </c>
      <c r="E144" s="159" t="s">
        <v>106</v>
      </c>
      <c r="F144" s="155" t="s">
        <v>99</v>
      </c>
      <c r="G144" s="155" t="s">
        <v>83</v>
      </c>
      <c r="H144" s="133">
        <f>H145</f>
        <v>1500000</v>
      </c>
      <c r="I144" s="133">
        <v>0</v>
      </c>
      <c r="J144" s="133">
        <f>J145</f>
        <v>0</v>
      </c>
      <c r="K144" s="133">
        <f t="shared" si="34"/>
        <v>1500000</v>
      </c>
      <c r="L144" s="160"/>
      <c r="M144" s="133">
        <v>0</v>
      </c>
      <c r="N144" s="136">
        <f>N145</f>
        <v>0</v>
      </c>
      <c r="O144" s="161">
        <f t="shared" si="14"/>
        <v>1500000</v>
      </c>
      <c r="P144" s="162">
        <f>P145</f>
        <v>453992.54</v>
      </c>
      <c r="Q144" s="110">
        <f t="shared" si="13"/>
        <v>0.30266169333333331</v>
      </c>
    </row>
    <row r="145" spans="2:17" ht="25.5" hidden="1" customHeight="1">
      <c r="B145" s="432" t="s">
        <v>84</v>
      </c>
      <c r="C145" s="157" t="s">
        <v>42</v>
      </c>
      <c r="D145" s="158" t="s">
        <v>105</v>
      </c>
      <c r="E145" s="155" t="s">
        <v>223</v>
      </c>
      <c r="F145" s="155" t="s">
        <v>159</v>
      </c>
      <c r="G145" s="155" t="s">
        <v>85</v>
      </c>
      <c r="H145" s="133">
        <v>1500000</v>
      </c>
      <c r="I145" s="133">
        <v>0</v>
      </c>
      <c r="J145" s="133">
        <v>0</v>
      </c>
      <c r="K145" s="133">
        <f t="shared" si="34"/>
        <v>1500000</v>
      </c>
      <c r="L145" s="160" t="s">
        <v>107</v>
      </c>
      <c r="M145" s="133">
        <v>0</v>
      </c>
      <c r="N145" s="136">
        <v>0</v>
      </c>
      <c r="O145" s="163">
        <v>1630000</v>
      </c>
      <c r="P145" s="100">
        <v>453992.54</v>
      </c>
      <c r="Q145" s="164">
        <f t="shared" si="13"/>
        <v>0.27852303067484663</v>
      </c>
    </row>
    <row r="146" spans="2:17" ht="20.25" customHeight="1">
      <c r="B146" s="433" t="s">
        <v>262</v>
      </c>
      <c r="C146" s="165" t="s">
        <v>42</v>
      </c>
      <c r="D146" s="158" t="s">
        <v>89</v>
      </c>
      <c r="E146" s="159"/>
      <c r="F146" s="155"/>
      <c r="G146" s="155"/>
      <c r="H146" s="133">
        <f>H148+H152</f>
        <v>6000000</v>
      </c>
      <c r="I146" s="133">
        <v>0</v>
      </c>
      <c r="J146" s="133">
        <f>J148+J152+J158</f>
        <v>0</v>
      </c>
      <c r="K146" s="133">
        <f t="shared" si="34"/>
        <v>6000000</v>
      </c>
      <c r="L146" s="160"/>
      <c r="M146" s="133">
        <v>0</v>
      </c>
      <c r="N146" s="136">
        <f>N148+N152+N158</f>
        <v>634800</v>
      </c>
      <c r="O146" s="156">
        <v>14244854</v>
      </c>
      <c r="P146" s="100">
        <v>5064081.38</v>
      </c>
      <c r="Q146" s="481">
        <f t="shared" si="13"/>
        <v>0.35550251199485794</v>
      </c>
    </row>
    <row r="147" spans="2:17" ht="31.5" hidden="1">
      <c r="B147" s="432" t="s">
        <v>108</v>
      </c>
      <c r="C147" s="157" t="s">
        <v>42</v>
      </c>
      <c r="D147" s="165" t="s">
        <v>89</v>
      </c>
      <c r="E147" s="159" t="s">
        <v>109</v>
      </c>
      <c r="F147" s="155"/>
      <c r="G147" s="155"/>
      <c r="H147" s="133">
        <f>H148+H152</f>
        <v>6000000</v>
      </c>
      <c r="I147" s="133">
        <v>0</v>
      </c>
      <c r="J147" s="133">
        <f>J148+J152</f>
        <v>0</v>
      </c>
      <c r="K147" s="133">
        <f t="shared" si="34"/>
        <v>6000000</v>
      </c>
      <c r="L147" s="160"/>
      <c r="M147" s="133">
        <v>0</v>
      </c>
      <c r="N147" s="136">
        <f>N148+N152</f>
        <v>0</v>
      </c>
      <c r="O147" s="161">
        <f>O148+O152+O158</f>
        <v>18774390</v>
      </c>
      <c r="P147" s="162">
        <f>P148+P152+P158</f>
        <v>1800000</v>
      </c>
      <c r="Q147" s="110">
        <f t="shared" ref="Q147:Q219" si="35">P147/O147*100%</f>
        <v>9.5875285428714332E-2</v>
      </c>
    </row>
    <row r="148" spans="2:17" ht="18" hidden="1" customHeight="1">
      <c r="B148" s="434" t="s">
        <v>97</v>
      </c>
      <c r="C148" s="168" t="s">
        <v>42</v>
      </c>
      <c r="D148" s="169" t="s">
        <v>89</v>
      </c>
      <c r="E148" s="170" t="s">
        <v>225</v>
      </c>
      <c r="F148" s="170" t="s">
        <v>99</v>
      </c>
      <c r="G148" s="170"/>
      <c r="H148" s="171">
        <f>H149</f>
        <v>2500000</v>
      </c>
      <c r="I148" s="171">
        <v>0</v>
      </c>
      <c r="J148" s="171">
        <f>J149</f>
        <v>0</v>
      </c>
      <c r="K148" s="171">
        <f t="shared" si="34"/>
        <v>2500000</v>
      </c>
      <c r="L148" s="172"/>
      <c r="M148" s="171">
        <v>0</v>
      </c>
      <c r="N148" s="173">
        <f>N149</f>
        <v>0</v>
      </c>
      <c r="O148" s="176">
        <f>O151</f>
        <v>2500000</v>
      </c>
      <c r="P148" s="177">
        <f>P149</f>
        <v>1800000</v>
      </c>
      <c r="Q148" s="178">
        <f t="shared" si="35"/>
        <v>0.72</v>
      </c>
    </row>
    <row r="149" spans="2:17" ht="15.75" hidden="1">
      <c r="B149" s="436" t="s">
        <v>17</v>
      </c>
      <c r="C149" s="168" t="s">
        <v>42</v>
      </c>
      <c r="D149" s="169" t="s">
        <v>89</v>
      </c>
      <c r="E149" s="170" t="s">
        <v>109</v>
      </c>
      <c r="F149" s="170" t="s">
        <v>99</v>
      </c>
      <c r="G149" s="170" t="s">
        <v>18</v>
      </c>
      <c r="H149" s="171">
        <f>H150</f>
        <v>2500000</v>
      </c>
      <c r="I149" s="171">
        <v>0</v>
      </c>
      <c r="J149" s="171">
        <f>J150</f>
        <v>0</v>
      </c>
      <c r="K149" s="171">
        <f t="shared" si="34"/>
        <v>2500000</v>
      </c>
      <c r="L149" s="172"/>
      <c r="M149" s="171">
        <v>0</v>
      </c>
      <c r="N149" s="173">
        <f>N150</f>
        <v>0</v>
      </c>
      <c r="O149" s="176">
        <f t="shared" si="14"/>
        <v>2500000</v>
      </c>
      <c r="P149" s="177">
        <f>P150</f>
        <v>1800000</v>
      </c>
      <c r="Q149" s="178">
        <f t="shared" si="35"/>
        <v>0.72</v>
      </c>
    </row>
    <row r="150" spans="2:17" ht="16.5" hidden="1" customHeight="1">
      <c r="B150" s="434" t="s">
        <v>82</v>
      </c>
      <c r="C150" s="168" t="s">
        <v>42</v>
      </c>
      <c r="D150" s="169" t="s">
        <v>89</v>
      </c>
      <c r="E150" s="170" t="s">
        <v>109</v>
      </c>
      <c r="F150" s="170" t="s">
        <v>99</v>
      </c>
      <c r="G150" s="170" t="s">
        <v>83</v>
      </c>
      <c r="H150" s="171">
        <f>H151</f>
        <v>2500000</v>
      </c>
      <c r="I150" s="171">
        <v>0</v>
      </c>
      <c r="J150" s="171">
        <f>J151</f>
        <v>0</v>
      </c>
      <c r="K150" s="171">
        <f t="shared" si="34"/>
        <v>2500000</v>
      </c>
      <c r="L150" s="172"/>
      <c r="M150" s="171">
        <v>0</v>
      </c>
      <c r="N150" s="173">
        <f>N151</f>
        <v>0</v>
      </c>
      <c r="O150" s="176">
        <f t="shared" ref="O150:O221" si="36">K150+M150+N150</f>
        <v>2500000</v>
      </c>
      <c r="P150" s="177">
        <f>P151</f>
        <v>1800000</v>
      </c>
      <c r="Q150" s="178">
        <f t="shared" si="35"/>
        <v>0.72</v>
      </c>
    </row>
    <row r="151" spans="2:17" ht="26.25" hidden="1" customHeight="1">
      <c r="B151" s="434" t="s">
        <v>84</v>
      </c>
      <c r="C151" s="168" t="s">
        <v>42</v>
      </c>
      <c r="D151" s="169" t="s">
        <v>89</v>
      </c>
      <c r="E151" s="170" t="s">
        <v>225</v>
      </c>
      <c r="F151" s="170" t="s">
        <v>99</v>
      </c>
      <c r="G151" s="170" t="s">
        <v>85</v>
      </c>
      <c r="H151" s="171">
        <v>2500000</v>
      </c>
      <c r="I151" s="171">
        <v>0</v>
      </c>
      <c r="J151" s="171">
        <v>0</v>
      </c>
      <c r="K151" s="171">
        <f t="shared" si="34"/>
        <v>2500000</v>
      </c>
      <c r="L151" s="172"/>
      <c r="M151" s="171">
        <v>0</v>
      </c>
      <c r="N151" s="173">
        <v>0</v>
      </c>
      <c r="O151" s="176">
        <v>2500000</v>
      </c>
      <c r="P151" s="177">
        <v>1800000</v>
      </c>
      <c r="Q151" s="178">
        <f t="shared" si="35"/>
        <v>0.72</v>
      </c>
    </row>
    <row r="152" spans="2:17" ht="31.5" hidden="1" customHeight="1">
      <c r="B152" s="434" t="s">
        <v>108</v>
      </c>
      <c r="C152" s="168" t="s">
        <v>42</v>
      </c>
      <c r="D152" s="169" t="s">
        <v>89</v>
      </c>
      <c r="E152" s="170" t="s">
        <v>224</v>
      </c>
      <c r="F152" s="170" t="s">
        <v>204</v>
      </c>
      <c r="G152" s="174"/>
      <c r="H152" s="171">
        <f>H153</f>
        <v>3500000</v>
      </c>
      <c r="I152" s="171">
        <v>0</v>
      </c>
      <c r="J152" s="171">
        <f t="shared" ref="J152:J153" si="37">J153</f>
        <v>0</v>
      </c>
      <c r="K152" s="171">
        <f t="shared" si="34"/>
        <v>3500000</v>
      </c>
      <c r="L152" s="172"/>
      <c r="M152" s="171">
        <v>0</v>
      </c>
      <c r="N152" s="173">
        <f t="shared" ref="N152:N153" si="38">N153</f>
        <v>0</v>
      </c>
      <c r="O152" s="176">
        <f>O155+O156+O157</f>
        <v>16000000</v>
      </c>
      <c r="P152" s="177">
        <f>P155</f>
        <v>0</v>
      </c>
      <c r="Q152" s="178">
        <f t="shared" si="35"/>
        <v>0</v>
      </c>
    </row>
    <row r="153" spans="2:17" ht="15.75" hidden="1">
      <c r="B153" s="436" t="s">
        <v>17</v>
      </c>
      <c r="C153" s="168" t="s">
        <v>42</v>
      </c>
      <c r="D153" s="169" t="s">
        <v>89</v>
      </c>
      <c r="E153" s="170" t="s">
        <v>109</v>
      </c>
      <c r="F153" s="170" t="s">
        <v>110</v>
      </c>
      <c r="G153" s="174">
        <v>200</v>
      </c>
      <c r="H153" s="171">
        <f>H154</f>
        <v>3500000</v>
      </c>
      <c r="I153" s="171">
        <v>0</v>
      </c>
      <c r="J153" s="171">
        <f t="shared" si="37"/>
        <v>0</v>
      </c>
      <c r="K153" s="171">
        <f t="shared" si="34"/>
        <v>3500000</v>
      </c>
      <c r="L153" s="172"/>
      <c r="M153" s="171">
        <v>0</v>
      </c>
      <c r="N153" s="173">
        <f t="shared" si="38"/>
        <v>0</v>
      </c>
      <c r="O153" s="176">
        <f t="shared" si="36"/>
        <v>3500000</v>
      </c>
      <c r="P153" s="177">
        <f>P154</f>
        <v>18919</v>
      </c>
      <c r="Q153" s="178">
        <f t="shared" si="35"/>
        <v>5.4054285714285714E-3</v>
      </c>
    </row>
    <row r="154" spans="2:17" ht="15.75" hidden="1">
      <c r="B154" s="436" t="s">
        <v>31</v>
      </c>
      <c r="C154" s="168" t="s">
        <v>42</v>
      </c>
      <c r="D154" s="169" t="s">
        <v>89</v>
      </c>
      <c r="E154" s="170" t="s">
        <v>109</v>
      </c>
      <c r="F154" s="170" t="s">
        <v>110</v>
      </c>
      <c r="G154" s="174">
        <v>220</v>
      </c>
      <c r="H154" s="171">
        <f>H155</f>
        <v>3500000</v>
      </c>
      <c r="I154" s="171">
        <f>I155+I156</f>
        <v>0</v>
      </c>
      <c r="J154" s="171">
        <f>J155+J156</f>
        <v>0</v>
      </c>
      <c r="K154" s="171">
        <f t="shared" si="34"/>
        <v>3500000</v>
      </c>
      <c r="L154" s="172"/>
      <c r="M154" s="171">
        <f>M155+M156</f>
        <v>0</v>
      </c>
      <c r="N154" s="173">
        <f>N155+N156</f>
        <v>0</v>
      </c>
      <c r="O154" s="176">
        <f t="shared" si="36"/>
        <v>3500000</v>
      </c>
      <c r="P154" s="177">
        <f>P155+P156</f>
        <v>18919</v>
      </c>
      <c r="Q154" s="178">
        <f t="shared" si="35"/>
        <v>5.4054285714285714E-3</v>
      </c>
    </row>
    <row r="155" spans="2:17" ht="14.25" hidden="1" customHeight="1">
      <c r="B155" s="434" t="s">
        <v>34</v>
      </c>
      <c r="C155" s="170" t="s">
        <v>42</v>
      </c>
      <c r="D155" s="170" t="s">
        <v>89</v>
      </c>
      <c r="E155" s="170" t="s">
        <v>224</v>
      </c>
      <c r="F155" s="170" t="s">
        <v>204</v>
      </c>
      <c r="G155" s="174">
        <v>225</v>
      </c>
      <c r="H155" s="171">
        <v>3500000</v>
      </c>
      <c r="I155" s="171">
        <v>0</v>
      </c>
      <c r="J155" s="171">
        <v>0</v>
      </c>
      <c r="K155" s="171">
        <f>H155+J155+I155</f>
        <v>3500000</v>
      </c>
      <c r="L155" s="172" t="s">
        <v>111</v>
      </c>
      <c r="M155" s="171">
        <v>-20000</v>
      </c>
      <c r="N155" s="173">
        <v>0</v>
      </c>
      <c r="O155" s="176">
        <v>16000000</v>
      </c>
      <c r="P155" s="177">
        <v>0</v>
      </c>
      <c r="Q155" s="178">
        <f t="shared" si="35"/>
        <v>0</v>
      </c>
    </row>
    <row r="156" spans="2:17" ht="15.75" hidden="1">
      <c r="B156" s="434" t="s">
        <v>92</v>
      </c>
      <c r="C156" s="170" t="s">
        <v>42</v>
      </c>
      <c r="D156" s="170" t="s">
        <v>89</v>
      </c>
      <c r="E156" s="175" t="s">
        <v>109</v>
      </c>
      <c r="F156" s="170" t="s">
        <v>110</v>
      </c>
      <c r="G156" s="170" t="s">
        <v>50</v>
      </c>
      <c r="H156" s="171">
        <v>0</v>
      </c>
      <c r="I156" s="171">
        <v>0</v>
      </c>
      <c r="J156" s="171">
        <v>0</v>
      </c>
      <c r="K156" s="171">
        <f>H156+J156+I156</f>
        <v>0</v>
      </c>
      <c r="L156" s="172"/>
      <c r="M156" s="171">
        <v>20000</v>
      </c>
      <c r="N156" s="173">
        <v>0</v>
      </c>
      <c r="O156" s="176">
        <v>0</v>
      </c>
      <c r="P156" s="177">
        <v>18919</v>
      </c>
      <c r="Q156" s="178" t="e">
        <f t="shared" si="35"/>
        <v>#DIV/0!</v>
      </c>
    </row>
    <row r="157" spans="2:17" ht="31.5" hidden="1">
      <c r="B157" s="436" t="s">
        <v>38</v>
      </c>
      <c r="C157" s="170" t="s">
        <v>42</v>
      </c>
      <c r="D157" s="170" t="s">
        <v>89</v>
      </c>
      <c r="E157" s="175" t="s">
        <v>109</v>
      </c>
      <c r="F157" s="170" t="s">
        <v>110</v>
      </c>
      <c r="G157" s="170" t="s">
        <v>53</v>
      </c>
      <c r="H157" s="171"/>
      <c r="I157" s="171"/>
      <c r="J157" s="171"/>
      <c r="K157" s="171"/>
      <c r="L157" s="172"/>
      <c r="M157" s="171"/>
      <c r="N157" s="173"/>
      <c r="O157" s="176">
        <v>0</v>
      </c>
      <c r="P157" s="177">
        <v>619143.64</v>
      </c>
      <c r="Q157" s="178"/>
    </row>
    <row r="158" spans="2:17" ht="15.75" hidden="1">
      <c r="B158" s="434" t="s">
        <v>251</v>
      </c>
      <c r="C158" s="170" t="s">
        <v>42</v>
      </c>
      <c r="D158" s="170" t="s">
        <v>89</v>
      </c>
      <c r="E158" s="170" t="s">
        <v>225</v>
      </c>
      <c r="F158" s="170" t="s">
        <v>113</v>
      </c>
      <c r="G158" s="170"/>
      <c r="H158" s="171">
        <f t="shared" ref="H158:N159" si="39">H159</f>
        <v>0</v>
      </c>
      <c r="I158" s="171">
        <f t="shared" si="39"/>
        <v>0</v>
      </c>
      <c r="J158" s="171">
        <f t="shared" si="39"/>
        <v>0</v>
      </c>
      <c r="K158" s="171">
        <f t="shared" si="39"/>
        <v>0</v>
      </c>
      <c r="L158" s="172"/>
      <c r="M158" s="171">
        <f t="shared" si="39"/>
        <v>0</v>
      </c>
      <c r="N158" s="173">
        <f t="shared" si="39"/>
        <v>634800</v>
      </c>
      <c r="O158" s="176">
        <f>O161+O162</f>
        <v>274390</v>
      </c>
      <c r="P158" s="177">
        <f>P162+P161</f>
        <v>0</v>
      </c>
      <c r="Q158" s="178">
        <f t="shared" si="35"/>
        <v>0</v>
      </c>
    </row>
    <row r="159" spans="2:17" ht="15.75" hidden="1">
      <c r="B159" s="432" t="s">
        <v>17</v>
      </c>
      <c r="C159" s="345" t="s">
        <v>42</v>
      </c>
      <c r="D159" s="345" t="s">
        <v>89</v>
      </c>
      <c r="E159" s="345" t="s">
        <v>112</v>
      </c>
      <c r="F159" s="345" t="s">
        <v>113</v>
      </c>
      <c r="G159" s="345" t="s">
        <v>18</v>
      </c>
      <c r="H159" s="282">
        <f t="shared" si="39"/>
        <v>0</v>
      </c>
      <c r="I159" s="282">
        <f t="shared" si="39"/>
        <v>0</v>
      </c>
      <c r="J159" s="282">
        <f t="shared" si="39"/>
        <v>0</v>
      </c>
      <c r="K159" s="282">
        <f t="shared" si="39"/>
        <v>0</v>
      </c>
      <c r="L159" s="273"/>
      <c r="M159" s="282">
        <f t="shared" si="39"/>
        <v>0</v>
      </c>
      <c r="N159" s="305">
        <f t="shared" si="39"/>
        <v>634800</v>
      </c>
      <c r="O159" s="275">
        <f t="shared" si="36"/>
        <v>634800</v>
      </c>
      <c r="P159" s="287">
        <f>P160</f>
        <v>0</v>
      </c>
      <c r="Q159" s="277">
        <f t="shared" si="35"/>
        <v>0</v>
      </c>
    </row>
    <row r="160" spans="2:17" ht="15.75" hidden="1">
      <c r="B160" s="432" t="s">
        <v>114</v>
      </c>
      <c r="C160" s="345" t="s">
        <v>42</v>
      </c>
      <c r="D160" s="345" t="s">
        <v>89</v>
      </c>
      <c r="E160" s="345" t="s">
        <v>112</v>
      </c>
      <c r="F160" s="345" t="s">
        <v>113</v>
      </c>
      <c r="G160" s="345" t="s">
        <v>43</v>
      </c>
      <c r="H160" s="282">
        <f>H161</f>
        <v>0</v>
      </c>
      <c r="I160" s="282">
        <f>I161</f>
        <v>0</v>
      </c>
      <c r="J160" s="282">
        <f>J161</f>
        <v>0</v>
      </c>
      <c r="K160" s="282">
        <f>K161</f>
        <v>0</v>
      </c>
      <c r="L160" s="273"/>
      <c r="M160" s="282">
        <f>M161</f>
        <v>0</v>
      </c>
      <c r="N160" s="305">
        <f>N161</f>
        <v>634800</v>
      </c>
      <c r="O160" s="275">
        <f t="shared" si="36"/>
        <v>634800</v>
      </c>
      <c r="P160" s="287">
        <f>P161</f>
        <v>0</v>
      </c>
      <c r="Q160" s="277">
        <f t="shared" si="35"/>
        <v>0</v>
      </c>
    </row>
    <row r="161" spans="2:17" ht="15.75" hidden="1">
      <c r="B161" s="432" t="s">
        <v>34</v>
      </c>
      <c r="C161" s="345" t="s">
        <v>42</v>
      </c>
      <c r="D161" s="345" t="s">
        <v>89</v>
      </c>
      <c r="E161" s="345" t="s">
        <v>225</v>
      </c>
      <c r="F161" s="345" t="s">
        <v>113</v>
      </c>
      <c r="G161" s="345" t="s">
        <v>48</v>
      </c>
      <c r="H161" s="312">
        <v>0</v>
      </c>
      <c r="I161" s="312">
        <v>0</v>
      </c>
      <c r="J161" s="312">
        <v>0</v>
      </c>
      <c r="K161" s="312">
        <f>H161+I161+J161</f>
        <v>0</v>
      </c>
      <c r="L161" s="273"/>
      <c r="M161" s="312">
        <v>0</v>
      </c>
      <c r="N161" s="313">
        <v>634800</v>
      </c>
      <c r="O161" s="275">
        <v>204390</v>
      </c>
      <c r="P161" s="287">
        <v>0</v>
      </c>
      <c r="Q161" s="277">
        <f t="shared" si="35"/>
        <v>0</v>
      </c>
    </row>
    <row r="162" spans="2:17" ht="12.75" hidden="1" customHeight="1">
      <c r="B162" s="443" t="s">
        <v>39</v>
      </c>
      <c r="C162" s="345" t="s">
        <v>42</v>
      </c>
      <c r="D162" s="345" t="s">
        <v>89</v>
      </c>
      <c r="E162" s="345" t="s">
        <v>225</v>
      </c>
      <c r="F162" s="345" t="s">
        <v>113</v>
      </c>
      <c r="G162" s="345" t="s">
        <v>54</v>
      </c>
      <c r="H162" s="312"/>
      <c r="I162" s="312"/>
      <c r="J162" s="312"/>
      <c r="K162" s="312"/>
      <c r="L162" s="273"/>
      <c r="M162" s="312"/>
      <c r="N162" s="313"/>
      <c r="O162" s="275">
        <v>70000</v>
      </c>
      <c r="P162" s="287">
        <v>0</v>
      </c>
      <c r="Q162" s="277">
        <f t="shared" si="35"/>
        <v>0</v>
      </c>
    </row>
    <row r="163" spans="2:17" ht="33.75" hidden="1" customHeight="1">
      <c r="B163" s="431" t="s">
        <v>266</v>
      </c>
      <c r="C163" s="345" t="s">
        <v>42</v>
      </c>
      <c r="D163" s="345" t="s">
        <v>89</v>
      </c>
      <c r="E163" s="345" t="s">
        <v>242</v>
      </c>
      <c r="F163" s="345" t="s">
        <v>204</v>
      </c>
      <c r="G163" s="345"/>
      <c r="H163" s="312"/>
      <c r="I163" s="312"/>
      <c r="J163" s="312"/>
      <c r="K163" s="312"/>
      <c r="L163" s="273"/>
      <c r="M163" s="312"/>
      <c r="N163" s="313"/>
      <c r="O163" s="347">
        <f>O164</f>
        <v>773000</v>
      </c>
      <c r="P163" s="348">
        <v>0</v>
      </c>
      <c r="Q163" s="349">
        <f t="shared" si="35"/>
        <v>0</v>
      </c>
    </row>
    <row r="164" spans="2:17" ht="34.5" hidden="1" customHeight="1">
      <c r="B164" s="432" t="s">
        <v>267</v>
      </c>
      <c r="C164" s="345" t="s">
        <v>42</v>
      </c>
      <c r="D164" s="345" t="s">
        <v>89</v>
      </c>
      <c r="E164" s="345" t="s">
        <v>242</v>
      </c>
      <c r="F164" s="345" t="s">
        <v>204</v>
      </c>
      <c r="G164" s="345" t="s">
        <v>48</v>
      </c>
      <c r="H164" s="312"/>
      <c r="I164" s="312"/>
      <c r="J164" s="312"/>
      <c r="K164" s="312"/>
      <c r="L164" s="273"/>
      <c r="M164" s="312"/>
      <c r="N164" s="313"/>
      <c r="O164" s="275">
        <v>773000</v>
      </c>
      <c r="P164" s="287">
        <v>0</v>
      </c>
      <c r="Q164" s="277">
        <f t="shared" si="35"/>
        <v>0</v>
      </c>
    </row>
    <row r="165" spans="2:17" ht="42" customHeight="1">
      <c r="B165" s="496" t="s">
        <v>115</v>
      </c>
      <c r="C165" s="500" t="s">
        <v>96</v>
      </c>
      <c r="D165" s="500"/>
      <c r="E165" s="506"/>
      <c r="F165" s="500"/>
      <c r="G165" s="500"/>
      <c r="H165" s="501">
        <f>H166+H200+H234</f>
        <v>30799800</v>
      </c>
      <c r="I165" s="501">
        <v>0</v>
      </c>
      <c r="J165" s="502">
        <f>J166+J200+J234</f>
        <v>1200000</v>
      </c>
      <c r="K165" s="501">
        <f t="shared" ref="K165:K178" si="40">H165+J165</f>
        <v>31999800</v>
      </c>
      <c r="L165" s="507"/>
      <c r="M165" s="501">
        <v>0</v>
      </c>
      <c r="N165" s="502">
        <f>N166+N200+N234</f>
        <v>4087408</v>
      </c>
      <c r="O165" s="493">
        <f>O166+O200+O234</f>
        <v>40501368.460000001</v>
      </c>
      <c r="P165" s="494">
        <f>P166+P200+P234</f>
        <v>17166542.129999999</v>
      </c>
      <c r="Q165" s="495">
        <f t="shared" si="35"/>
        <v>0.42385091622160953</v>
      </c>
    </row>
    <row r="166" spans="2:17" ht="22.5" customHeight="1">
      <c r="B166" s="433" t="s">
        <v>116</v>
      </c>
      <c r="C166" s="189" t="s">
        <v>96</v>
      </c>
      <c r="D166" s="190" t="s">
        <v>9</v>
      </c>
      <c r="E166" s="191"/>
      <c r="F166" s="192"/>
      <c r="G166" s="167"/>
      <c r="H166" s="134">
        <f>H179</f>
        <v>3500000</v>
      </c>
      <c r="I166" s="134">
        <v>0</v>
      </c>
      <c r="J166" s="193">
        <f>J179+J190+J167+J170+J173+J176</f>
        <v>0</v>
      </c>
      <c r="K166" s="134">
        <f t="shared" si="40"/>
        <v>3500000</v>
      </c>
      <c r="L166" s="160"/>
      <c r="M166" s="134">
        <v>0</v>
      </c>
      <c r="N166" s="194">
        <f>N173+N179</f>
        <v>0</v>
      </c>
      <c r="O166" s="156">
        <v>1500000</v>
      </c>
      <c r="P166" s="100">
        <v>33194.410000000003</v>
      </c>
      <c r="Q166" s="481">
        <f t="shared" si="35"/>
        <v>2.2129606666666669E-2</v>
      </c>
    </row>
    <row r="167" spans="2:17" ht="15.75" hidden="1">
      <c r="B167" s="432" t="s">
        <v>117</v>
      </c>
      <c r="C167" s="180" t="s">
        <v>96</v>
      </c>
      <c r="D167" s="181" t="s">
        <v>9</v>
      </c>
      <c r="E167" s="182" t="s">
        <v>118</v>
      </c>
      <c r="F167" s="195"/>
      <c r="G167" s="167"/>
      <c r="H167" s="133">
        <f t="shared" ref="H167:J168" si="41">H168</f>
        <v>0</v>
      </c>
      <c r="I167" s="133">
        <f t="shared" si="41"/>
        <v>0</v>
      </c>
      <c r="J167" s="133">
        <f t="shared" si="41"/>
        <v>0</v>
      </c>
      <c r="K167" s="133">
        <f t="shared" si="40"/>
        <v>0</v>
      </c>
      <c r="L167" s="160"/>
      <c r="M167" s="133">
        <f t="shared" ref="M167:N168" si="42">M168</f>
        <v>0</v>
      </c>
      <c r="N167" s="136">
        <f t="shared" si="42"/>
        <v>0</v>
      </c>
      <c r="O167" s="161">
        <f t="shared" si="36"/>
        <v>0</v>
      </c>
      <c r="P167" s="162"/>
      <c r="Q167" s="110" t="e">
        <f t="shared" si="35"/>
        <v>#DIV/0!</v>
      </c>
    </row>
    <row r="168" spans="2:17" ht="63" hidden="1">
      <c r="B168" s="432" t="s">
        <v>119</v>
      </c>
      <c r="C168" s="180" t="s">
        <v>96</v>
      </c>
      <c r="D168" s="181" t="s">
        <v>9</v>
      </c>
      <c r="E168" s="182" t="s">
        <v>118</v>
      </c>
      <c r="F168" s="158"/>
      <c r="G168" s="155"/>
      <c r="H168" s="133">
        <f t="shared" si="41"/>
        <v>0</v>
      </c>
      <c r="I168" s="133">
        <f t="shared" si="41"/>
        <v>0</v>
      </c>
      <c r="J168" s="133">
        <f t="shared" si="41"/>
        <v>0</v>
      </c>
      <c r="K168" s="133">
        <f t="shared" si="40"/>
        <v>0</v>
      </c>
      <c r="L168" s="160"/>
      <c r="M168" s="133">
        <f t="shared" si="42"/>
        <v>0</v>
      </c>
      <c r="N168" s="136">
        <f t="shared" si="42"/>
        <v>0</v>
      </c>
      <c r="O168" s="161">
        <f t="shared" si="36"/>
        <v>0</v>
      </c>
      <c r="P168" s="162"/>
      <c r="Q168" s="110" t="e">
        <f t="shared" si="35"/>
        <v>#DIV/0!</v>
      </c>
    </row>
    <row r="169" spans="2:17" ht="31.5" hidden="1">
      <c r="B169" s="434" t="s">
        <v>15</v>
      </c>
      <c r="C169" s="180" t="s">
        <v>96</v>
      </c>
      <c r="D169" s="181" t="s">
        <v>9</v>
      </c>
      <c r="E169" s="182" t="s">
        <v>118</v>
      </c>
      <c r="F169" s="158" t="s">
        <v>99</v>
      </c>
      <c r="G169" s="155" t="s">
        <v>100</v>
      </c>
      <c r="H169" s="133">
        <v>0</v>
      </c>
      <c r="I169" s="133">
        <v>0</v>
      </c>
      <c r="J169" s="133">
        <v>0</v>
      </c>
      <c r="K169" s="133">
        <f t="shared" si="40"/>
        <v>0</v>
      </c>
      <c r="L169" s="160"/>
      <c r="M169" s="133">
        <v>0</v>
      </c>
      <c r="N169" s="136">
        <v>0</v>
      </c>
      <c r="O169" s="161">
        <f t="shared" si="36"/>
        <v>0</v>
      </c>
      <c r="P169" s="162"/>
      <c r="Q169" s="110" t="e">
        <f t="shared" si="35"/>
        <v>#DIV/0!</v>
      </c>
    </row>
    <row r="170" spans="2:17" ht="15.75" hidden="1">
      <c r="B170" s="432" t="s">
        <v>117</v>
      </c>
      <c r="C170" s="180" t="s">
        <v>96</v>
      </c>
      <c r="D170" s="181" t="s">
        <v>9</v>
      </c>
      <c r="E170" s="182" t="s">
        <v>120</v>
      </c>
      <c r="F170" s="195"/>
      <c r="G170" s="167"/>
      <c r="H170" s="133">
        <f>H171</f>
        <v>0</v>
      </c>
      <c r="I170" s="133">
        <f t="shared" ref="I170:J171" si="43">I171</f>
        <v>0</v>
      </c>
      <c r="J170" s="133">
        <f>J171</f>
        <v>0</v>
      </c>
      <c r="K170" s="133">
        <f t="shared" si="40"/>
        <v>0</v>
      </c>
      <c r="L170" s="160"/>
      <c r="M170" s="133">
        <f t="shared" ref="M170:N171" si="44">M171</f>
        <v>0</v>
      </c>
      <c r="N170" s="136">
        <f>N171</f>
        <v>0</v>
      </c>
      <c r="O170" s="161">
        <f t="shared" si="36"/>
        <v>0</v>
      </c>
      <c r="P170" s="162"/>
      <c r="Q170" s="110" t="e">
        <f t="shared" si="35"/>
        <v>#DIV/0!</v>
      </c>
    </row>
    <row r="171" spans="2:17" ht="78.75" hidden="1">
      <c r="B171" s="432" t="s">
        <v>121</v>
      </c>
      <c r="C171" s="180" t="s">
        <v>96</v>
      </c>
      <c r="D171" s="181" t="s">
        <v>9</v>
      </c>
      <c r="E171" s="182" t="s">
        <v>120</v>
      </c>
      <c r="F171" s="158"/>
      <c r="G171" s="155"/>
      <c r="H171" s="133">
        <f>H172</f>
        <v>0</v>
      </c>
      <c r="I171" s="133">
        <f t="shared" si="43"/>
        <v>0</v>
      </c>
      <c r="J171" s="133">
        <f t="shared" si="43"/>
        <v>0</v>
      </c>
      <c r="K171" s="133">
        <f t="shared" si="40"/>
        <v>0</v>
      </c>
      <c r="L171" s="160"/>
      <c r="M171" s="133">
        <f t="shared" si="44"/>
        <v>0</v>
      </c>
      <c r="N171" s="136">
        <f t="shared" si="44"/>
        <v>0</v>
      </c>
      <c r="O171" s="161">
        <f t="shared" si="36"/>
        <v>0</v>
      </c>
      <c r="P171" s="162"/>
      <c r="Q171" s="110" t="e">
        <f t="shared" si="35"/>
        <v>#DIV/0!</v>
      </c>
    </row>
    <row r="172" spans="2:17" ht="31.5" hidden="1">
      <c r="B172" s="434" t="s">
        <v>15</v>
      </c>
      <c r="C172" s="180" t="s">
        <v>96</v>
      </c>
      <c r="D172" s="181" t="s">
        <v>9</v>
      </c>
      <c r="E172" s="182" t="s">
        <v>120</v>
      </c>
      <c r="F172" s="158" t="s">
        <v>122</v>
      </c>
      <c r="G172" s="155" t="s">
        <v>53</v>
      </c>
      <c r="H172" s="133">
        <v>0</v>
      </c>
      <c r="I172" s="133">
        <v>0</v>
      </c>
      <c r="J172" s="133">
        <v>0</v>
      </c>
      <c r="K172" s="133">
        <f t="shared" si="40"/>
        <v>0</v>
      </c>
      <c r="L172" s="160"/>
      <c r="M172" s="133">
        <v>0</v>
      </c>
      <c r="N172" s="136">
        <v>0</v>
      </c>
      <c r="O172" s="161">
        <f t="shared" si="36"/>
        <v>0</v>
      </c>
      <c r="P172" s="162"/>
      <c r="Q172" s="110" t="e">
        <f t="shared" si="35"/>
        <v>#DIV/0!</v>
      </c>
    </row>
    <row r="173" spans="2:17" ht="15.75" hidden="1">
      <c r="B173" s="432" t="s">
        <v>117</v>
      </c>
      <c r="C173" s="180" t="s">
        <v>96</v>
      </c>
      <c r="D173" s="181" t="s">
        <v>9</v>
      </c>
      <c r="E173" s="182" t="s">
        <v>123</v>
      </c>
      <c r="F173" s="179"/>
      <c r="G173" s="155"/>
      <c r="H173" s="133">
        <f t="shared" ref="H173:J174" si="45">H174</f>
        <v>0</v>
      </c>
      <c r="I173" s="133">
        <f t="shared" si="45"/>
        <v>0</v>
      </c>
      <c r="J173" s="133">
        <f t="shared" si="45"/>
        <v>0</v>
      </c>
      <c r="K173" s="133">
        <f t="shared" si="40"/>
        <v>0</v>
      </c>
      <c r="L173" s="160"/>
      <c r="M173" s="133">
        <f t="shared" ref="M173:N174" si="46">M174</f>
        <v>0</v>
      </c>
      <c r="N173" s="136">
        <f t="shared" si="46"/>
        <v>1907114</v>
      </c>
      <c r="O173" s="161">
        <f t="shared" si="36"/>
        <v>1907114</v>
      </c>
      <c r="P173" s="162">
        <f>P174</f>
        <v>0</v>
      </c>
      <c r="Q173" s="110">
        <f t="shared" si="35"/>
        <v>0</v>
      </c>
    </row>
    <row r="174" spans="2:17" ht="33" hidden="1" customHeight="1">
      <c r="B174" s="434" t="s">
        <v>210</v>
      </c>
      <c r="C174" s="207" t="s">
        <v>96</v>
      </c>
      <c r="D174" s="208" t="s">
        <v>9</v>
      </c>
      <c r="E174" s="169" t="s">
        <v>226</v>
      </c>
      <c r="F174" s="209"/>
      <c r="G174" s="170"/>
      <c r="H174" s="171">
        <f t="shared" si="45"/>
        <v>0</v>
      </c>
      <c r="I174" s="171">
        <f t="shared" si="45"/>
        <v>0</v>
      </c>
      <c r="J174" s="171">
        <f t="shared" si="45"/>
        <v>0</v>
      </c>
      <c r="K174" s="171">
        <f t="shared" si="40"/>
        <v>0</v>
      </c>
      <c r="L174" s="172"/>
      <c r="M174" s="171">
        <f t="shared" si="46"/>
        <v>0</v>
      </c>
      <c r="N174" s="173">
        <f t="shared" si="46"/>
        <v>1907114</v>
      </c>
      <c r="O174" s="176">
        <f>O175</f>
        <v>1000000</v>
      </c>
      <c r="P174" s="226">
        <f>P175</f>
        <v>0</v>
      </c>
      <c r="Q174" s="178">
        <f t="shared" si="35"/>
        <v>0</v>
      </c>
    </row>
    <row r="175" spans="2:17" ht="31.5" hidden="1">
      <c r="B175" s="434" t="s">
        <v>15</v>
      </c>
      <c r="C175" s="207" t="s">
        <v>96</v>
      </c>
      <c r="D175" s="208" t="s">
        <v>9</v>
      </c>
      <c r="E175" s="169" t="s">
        <v>226</v>
      </c>
      <c r="F175" s="209" t="s">
        <v>159</v>
      </c>
      <c r="G175" s="170" t="s">
        <v>100</v>
      </c>
      <c r="H175" s="171">
        <v>0</v>
      </c>
      <c r="I175" s="171">
        <v>0</v>
      </c>
      <c r="J175" s="171">
        <v>0</v>
      </c>
      <c r="K175" s="171">
        <f t="shared" si="40"/>
        <v>0</v>
      </c>
      <c r="L175" s="172"/>
      <c r="M175" s="171">
        <v>0</v>
      </c>
      <c r="N175" s="173">
        <v>1907114</v>
      </c>
      <c r="O175" s="176">
        <v>1000000</v>
      </c>
      <c r="P175" s="177">
        <v>0</v>
      </c>
      <c r="Q175" s="178">
        <f t="shared" si="35"/>
        <v>0</v>
      </c>
    </row>
    <row r="176" spans="2:17" ht="15.75" hidden="1">
      <c r="B176" s="434" t="s">
        <v>117</v>
      </c>
      <c r="C176" s="210" t="s">
        <v>96</v>
      </c>
      <c r="D176" s="210" t="s">
        <v>9</v>
      </c>
      <c r="E176" s="175" t="s">
        <v>124</v>
      </c>
      <c r="F176" s="209"/>
      <c r="G176" s="170"/>
      <c r="H176" s="171">
        <f t="shared" ref="H176:J177" si="47">H177</f>
        <v>0</v>
      </c>
      <c r="I176" s="171">
        <f t="shared" si="47"/>
        <v>0</v>
      </c>
      <c r="J176" s="171">
        <f t="shared" si="47"/>
        <v>0</v>
      </c>
      <c r="K176" s="171">
        <f t="shared" si="40"/>
        <v>0</v>
      </c>
      <c r="L176" s="172"/>
      <c r="M176" s="171">
        <f t="shared" ref="M176:N177" si="48">M177</f>
        <v>0</v>
      </c>
      <c r="N176" s="173">
        <f t="shared" si="48"/>
        <v>0</v>
      </c>
      <c r="O176" s="176">
        <f t="shared" si="36"/>
        <v>0</v>
      </c>
      <c r="P176" s="177"/>
      <c r="Q176" s="178" t="e">
        <f t="shared" si="35"/>
        <v>#DIV/0!</v>
      </c>
    </row>
    <row r="177" spans="2:17" ht="78.75" hidden="1">
      <c r="B177" s="434" t="s">
        <v>125</v>
      </c>
      <c r="C177" s="211" t="s">
        <v>96</v>
      </c>
      <c r="D177" s="211" t="s">
        <v>9</v>
      </c>
      <c r="E177" s="175" t="s">
        <v>124</v>
      </c>
      <c r="F177" s="209"/>
      <c r="G177" s="170"/>
      <c r="H177" s="171">
        <f t="shared" si="47"/>
        <v>0</v>
      </c>
      <c r="I177" s="171">
        <f t="shared" si="47"/>
        <v>0</v>
      </c>
      <c r="J177" s="171">
        <f t="shared" si="47"/>
        <v>0</v>
      </c>
      <c r="K177" s="171">
        <f t="shared" si="40"/>
        <v>0</v>
      </c>
      <c r="L177" s="172"/>
      <c r="M177" s="171">
        <f t="shared" si="48"/>
        <v>0</v>
      </c>
      <c r="N177" s="173">
        <f t="shared" si="48"/>
        <v>0</v>
      </c>
      <c r="O177" s="176">
        <f t="shared" si="36"/>
        <v>0</v>
      </c>
      <c r="P177" s="177"/>
      <c r="Q177" s="178" t="e">
        <f t="shared" si="35"/>
        <v>#DIV/0!</v>
      </c>
    </row>
    <row r="178" spans="2:17" ht="31.5" hidden="1">
      <c r="B178" s="434" t="s">
        <v>15</v>
      </c>
      <c r="C178" s="211" t="s">
        <v>96</v>
      </c>
      <c r="D178" s="211" t="s">
        <v>9</v>
      </c>
      <c r="E178" s="175" t="s">
        <v>124</v>
      </c>
      <c r="F178" s="209" t="s">
        <v>122</v>
      </c>
      <c r="G178" s="170" t="s">
        <v>53</v>
      </c>
      <c r="H178" s="171">
        <v>0</v>
      </c>
      <c r="I178" s="171">
        <v>0</v>
      </c>
      <c r="J178" s="171">
        <v>0</v>
      </c>
      <c r="K178" s="171">
        <f t="shared" si="40"/>
        <v>0</v>
      </c>
      <c r="L178" s="172"/>
      <c r="M178" s="171">
        <v>0</v>
      </c>
      <c r="N178" s="173">
        <v>0</v>
      </c>
      <c r="O178" s="176">
        <f t="shared" si="36"/>
        <v>0</v>
      </c>
      <c r="P178" s="177"/>
      <c r="Q178" s="178" t="e">
        <f t="shared" si="35"/>
        <v>#DIV/0!</v>
      </c>
    </row>
    <row r="179" spans="2:17" ht="31.5" hidden="1">
      <c r="B179" s="435" t="s">
        <v>126</v>
      </c>
      <c r="C179" s="212" t="s">
        <v>96</v>
      </c>
      <c r="D179" s="213" t="s">
        <v>9</v>
      </c>
      <c r="E179" s="169" t="s">
        <v>240</v>
      </c>
      <c r="F179" s="214"/>
      <c r="G179" s="215"/>
      <c r="H179" s="171">
        <f>H180+H191</f>
        <v>3500000</v>
      </c>
      <c r="I179" s="171">
        <f>I180</f>
        <v>0</v>
      </c>
      <c r="J179" s="171">
        <f t="shared" ref="J179:J182" si="49">J180</f>
        <v>0</v>
      </c>
      <c r="K179" s="171">
        <f>H179+I179+J179</f>
        <v>3500000</v>
      </c>
      <c r="L179" s="172"/>
      <c r="M179" s="171">
        <f>M180</f>
        <v>0</v>
      </c>
      <c r="N179" s="173">
        <f>N180+N190</f>
        <v>-1907114</v>
      </c>
      <c r="O179" s="176">
        <f>O184+O185+O195</f>
        <v>500000</v>
      </c>
      <c r="P179" s="177">
        <f>P180+P190</f>
        <v>0</v>
      </c>
      <c r="Q179" s="178">
        <f t="shared" si="35"/>
        <v>0</v>
      </c>
    </row>
    <row r="180" spans="2:17" ht="11.25" hidden="1" customHeight="1">
      <c r="B180" s="434" t="s">
        <v>31</v>
      </c>
      <c r="C180" s="168" t="s">
        <v>96</v>
      </c>
      <c r="D180" s="169" t="s">
        <v>9</v>
      </c>
      <c r="E180" s="216" t="s">
        <v>127</v>
      </c>
      <c r="F180" s="217"/>
      <c r="G180" s="170"/>
      <c r="H180" s="171">
        <f>H181</f>
        <v>1500000</v>
      </c>
      <c r="I180" s="171">
        <f>I181</f>
        <v>0</v>
      </c>
      <c r="J180" s="171">
        <f t="shared" si="49"/>
        <v>0</v>
      </c>
      <c r="K180" s="171">
        <f>K181</f>
        <v>1500000</v>
      </c>
      <c r="L180" s="172"/>
      <c r="M180" s="171">
        <f>M181</f>
        <v>0</v>
      </c>
      <c r="N180" s="173">
        <f t="shared" ref="N180:N182" si="50">N181</f>
        <v>0</v>
      </c>
      <c r="O180" s="176">
        <f t="shared" si="36"/>
        <v>1500000</v>
      </c>
      <c r="P180" s="177">
        <f>P181</f>
        <v>0</v>
      </c>
      <c r="Q180" s="178">
        <f t="shared" si="35"/>
        <v>0</v>
      </c>
    </row>
    <row r="181" spans="2:17" ht="15.75" hidden="1">
      <c r="B181" s="434" t="s">
        <v>34</v>
      </c>
      <c r="C181" s="168" t="s">
        <v>96</v>
      </c>
      <c r="D181" s="169" t="s">
        <v>9</v>
      </c>
      <c r="E181" s="216">
        <v>3500200</v>
      </c>
      <c r="F181" s="217" t="s">
        <v>16</v>
      </c>
      <c r="G181" s="170"/>
      <c r="H181" s="171">
        <f>H182</f>
        <v>1500000</v>
      </c>
      <c r="I181" s="171">
        <f>I182</f>
        <v>0</v>
      </c>
      <c r="J181" s="171">
        <f t="shared" si="49"/>
        <v>0</v>
      </c>
      <c r="K181" s="171">
        <f>K182</f>
        <v>1500000</v>
      </c>
      <c r="L181" s="172"/>
      <c r="M181" s="171">
        <f>M182</f>
        <v>0</v>
      </c>
      <c r="N181" s="173">
        <f t="shared" si="50"/>
        <v>0</v>
      </c>
      <c r="O181" s="176">
        <f t="shared" si="36"/>
        <v>1500000</v>
      </c>
      <c r="P181" s="177">
        <f>P182</f>
        <v>0</v>
      </c>
      <c r="Q181" s="178">
        <f t="shared" si="35"/>
        <v>0</v>
      </c>
    </row>
    <row r="182" spans="2:17" ht="15.75" hidden="1">
      <c r="B182" s="436" t="s">
        <v>17</v>
      </c>
      <c r="C182" s="168" t="s">
        <v>96</v>
      </c>
      <c r="D182" s="169" t="s">
        <v>9</v>
      </c>
      <c r="E182" s="216">
        <v>3500200</v>
      </c>
      <c r="F182" s="217" t="s">
        <v>16</v>
      </c>
      <c r="G182" s="170" t="s">
        <v>18</v>
      </c>
      <c r="H182" s="171">
        <f>H183</f>
        <v>1500000</v>
      </c>
      <c r="I182" s="171">
        <f>I183</f>
        <v>0</v>
      </c>
      <c r="J182" s="171">
        <f t="shared" si="49"/>
        <v>0</v>
      </c>
      <c r="K182" s="171">
        <f>K183</f>
        <v>1500000</v>
      </c>
      <c r="L182" s="172"/>
      <c r="M182" s="171">
        <f>M183</f>
        <v>0</v>
      </c>
      <c r="N182" s="173">
        <f t="shared" si="50"/>
        <v>0</v>
      </c>
      <c r="O182" s="176">
        <f t="shared" si="36"/>
        <v>1500000</v>
      </c>
      <c r="P182" s="177">
        <f>P183</f>
        <v>0</v>
      </c>
      <c r="Q182" s="178">
        <f t="shared" si="35"/>
        <v>0</v>
      </c>
    </row>
    <row r="183" spans="2:17" ht="15.75" hidden="1">
      <c r="B183" s="436" t="s">
        <v>31</v>
      </c>
      <c r="C183" s="168" t="s">
        <v>96</v>
      </c>
      <c r="D183" s="169" t="s">
        <v>9</v>
      </c>
      <c r="E183" s="216">
        <v>3500200</v>
      </c>
      <c r="F183" s="217" t="s">
        <v>16</v>
      </c>
      <c r="G183" s="170" t="s">
        <v>43</v>
      </c>
      <c r="H183" s="171">
        <f>H185</f>
        <v>1500000</v>
      </c>
      <c r="I183" s="171">
        <f>I185</f>
        <v>0</v>
      </c>
      <c r="J183" s="171">
        <f>J185</f>
        <v>0</v>
      </c>
      <c r="K183" s="171">
        <f>K185</f>
        <v>1500000</v>
      </c>
      <c r="L183" s="172"/>
      <c r="M183" s="171">
        <f>M185</f>
        <v>0</v>
      </c>
      <c r="N183" s="173">
        <f>N185</f>
        <v>0</v>
      </c>
      <c r="O183" s="176">
        <f t="shared" si="36"/>
        <v>1500000</v>
      </c>
      <c r="P183" s="177">
        <f>P185</f>
        <v>0</v>
      </c>
      <c r="Q183" s="178">
        <f t="shared" si="35"/>
        <v>0</v>
      </c>
    </row>
    <row r="184" spans="2:17" ht="31.5" hidden="1">
      <c r="B184" s="436" t="s">
        <v>243</v>
      </c>
      <c r="C184" s="168" t="s">
        <v>96</v>
      </c>
      <c r="D184" s="169" t="s">
        <v>9</v>
      </c>
      <c r="E184" s="169" t="s">
        <v>244</v>
      </c>
      <c r="F184" s="217" t="s">
        <v>204</v>
      </c>
      <c r="G184" s="170" t="s">
        <v>48</v>
      </c>
      <c r="H184" s="171"/>
      <c r="I184" s="171"/>
      <c r="J184" s="171"/>
      <c r="K184" s="171"/>
      <c r="L184" s="172"/>
      <c r="M184" s="171"/>
      <c r="N184" s="173"/>
      <c r="O184" s="176">
        <v>0</v>
      </c>
      <c r="P184" s="177"/>
      <c r="Q184" s="178"/>
    </row>
    <row r="185" spans="2:17" ht="15" hidden="1" customHeight="1">
      <c r="B185" s="434" t="s">
        <v>34</v>
      </c>
      <c r="C185" s="168" t="s">
        <v>96</v>
      </c>
      <c r="D185" s="169" t="s">
        <v>9</v>
      </c>
      <c r="E185" s="169" t="s">
        <v>226</v>
      </c>
      <c r="F185" s="217" t="s">
        <v>204</v>
      </c>
      <c r="G185" s="170" t="s">
        <v>48</v>
      </c>
      <c r="H185" s="171">
        <v>1500000</v>
      </c>
      <c r="I185" s="171">
        <v>0</v>
      </c>
      <c r="J185" s="171">
        <v>0</v>
      </c>
      <c r="K185" s="171">
        <f>H185+J185+I185</f>
        <v>1500000</v>
      </c>
      <c r="L185" s="172"/>
      <c r="M185" s="171">
        <v>0</v>
      </c>
      <c r="N185" s="173">
        <v>0</v>
      </c>
      <c r="O185" s="176">
        <v>500000</v>
      </c>
      <c r="P185" s="177">
        <v>0</v>
      </c>
      <c r="Q185" s="178">
        <f t="shared" si="35"/>
        <v>0</v>
      </c>
    </row>
    <row r="186" spans="2:17" ht="15.75" hidden="1">
      <c r="B186" s="436"/>
      <c r="C186" s="168"/>
      <c r="D186" s="169"/>
      <c r="E186" s="216"/>
      <c r="F186" s="217"/>
      <c r="G186" s="170"/>
      <c r="H186" s="171"/>
      <c r="I186" s="171"/>
      <c r="J186" s="171"/>
      <c r="K186" s="171"/>
      <c r="L186" s="172"/>
      <c r="M186" s="171"/>
      <c r="N186" s="173"/>
      <c r="O186" s="176"/>
      <c r="P186" s="177">
        <v>0</v>
      </c>
      <c r="Q186" s="178" t="e">
        <f t="shared" si="35"/>
        <v>#DIV/0!</v>
      </c>
    </row>
    <row r="187" spans="2:17" ht="15.75" hidden="1">
      <c r="B187" s="436"/>
      <c r="C187" s="168"/>
      <c r="D187" s="169"/>
      <c r="E187" s="216"/>
      <c r="F187" s="217"/>
      <c r="G187" s="170"/>
      <c r="H187" s="171"/>
      <c r="I187" s="171"/>
      <c r="J187" s="171"/>
      <c r="K187" s="171"/>
      <c r="L187" s="172"/>
      <c r="M187" s="171"/>
      <c r="N187" s="173"/>
      <c r="O187" s="176"/>
      <c r="P187" s="177">
        <v>0</v>
      </c>
      <c r="Q187" s="178" t="e">
        <f t="shared" si="35"/>
        <v>#DIV/0!</v>
      </c>
    </row>
    <row r="188" spans="2:17" ht="15.75" hidden="1">
      <c r="B188" s="436"/>
      <c r="C188" s="168"/>
      <c r="D188" s="169"/>
      <c r="E188" s="216"/>
      <c r="F188" s="217"/>
      <c r="G188" s="170"/>
      <c r="H188" s="171"/>
      <c r="I188" s="171"/>
      <c r="J188" s="171"/>
      <c r="K188" s="171"/>
      <c r="L188" s="172"/>
      <c r="M188" s="171"/>
      <c r="N188" s="173"/>
      <c r="O188" s="176"/>
      <c r="P188" s="177">
        <v>0</v>
      </c>
      <c r="Q188" s="178" t="e">
        <f t="shared" si="35"/>
        <v>#DIV/0!</v>
      </c>
    </row>
    <row r="189" spans="2:17" ht="15.75" hidden="1">
      <c r="B189" s="436"/>
      <c r="C189" s="168"/>
      <c r="D189" s="169"/>
      <c r="E189" s="216"/>
      <c r="F189" s="217"/>
      <c r="G189" s="170"/>
      <c r="H189" s="171"/>
      <c r="I189" s="171"/>
      <c r="J189" s="171"/>
      <c r="K189" s="171"/>
      <c r="L189" s="172"/>
      <c r="M189" s="171"/>
      <c r="N189" s="173"/>
      <c r="O189" s="176"/>
      <c r="P189" s="177">
        <v>0</v>
      </c>
      <c r="Q189" s="178" t="e">
        <f t="shared" si="35"/>
        <v>#DIV/0!</v>
      </c>
    </row>
    <row r="190" spans="2:17" ht="15.75" hidden="1">
      <c r="B190" s="434" t="s">
        <v>117</v>
      </c>
      <c r="C190" s="207" t="s">
        <v>96</v>
      </c>
      <c r="D190" s="208" t="s">
        <v>9</v>
      </c>
      <c r="E190" s="218">
        <v>3500200</v>
      </c>
      <c r="F190" s="219"/>
      <c r="G190" s="174"/>
      <c r="H190" s="171">
        <f t="shared" ref="H190:J191" si="51">H191</f>
        <v>2000000</v>
      </c>
      <c r="I190" s="171">
        <f t="shared" si="51"/>
        <v>0</v>
      </c>
      <c r="J190" s="171">
        <f t="shared" si="51"/>
        <v>0</v>
      </c>
      <c r="K190" s="171">
        <f>+H190+I190+J190</f>
        <v>2000000</v>
      </c>
      <c r="L190" s="172"/>
      <c r="M190" s="171">
        <f t="shared" ref="M190:N191" si="52">M191</f>
        <v>0</v>
      </c>
      <c r="N190" s="173">
        <f t="shared" si="52"/>
        <v>-1907114</v>
      </c>
      <c r="O190" s="176">
        <f t="shared" si="36"/>
        <v>92886</v>
      </c>
      <c r="P190" s="177">
        <v>0</v>
      </c>
      <c r="Q190" s="178">
        <f t="shared" si="35"/>
        <v>0</v>
      </c>
    </row>
    <row r="191" spans="2:17" ht="63" hidden="1">
      <c r="B191" s="434" t="s">
        <v>128</v>
      </c>
      <c r="C191" s="207" t="s">
        <v>96</v>
      </c>
      <c r="D191" s="208" t="s">
        <v>9</v>
      </c>
      <c r="E191" s="218">
        <v>3500200</v>
      </c>
      <c r="F191" s="217"/>
      <c r="G191" s="170"/>
      <c r="H191" s="171">
        <f t="shared" si="51"/>
        <v>2000000</v>
      </c>
      <c r="I191" s="171">
        <f t="shared" si="51"/>
        <v>0</v>
      </c>
      <c r="J191" s="171">
        <f t="shared" si="51"/>
        <v>0</v>
      </c>
      <c r="K191" s="171">
        <f>K192</f>
        <v>2000000</v>
      </c>
      <c r="L191" s="172"/>
      <c r="M191" s="171">
        <f t="shared" si="52"/>
        <v>0</v>
      </c>
      <c r="N191" s="173">
        <f t="shared" si="52"/>
        <v>-1907114</v>
      </c>
      <c r="O191" s="176">
        <f t="shared" si="36"/>
        <v>92886</v>
      </c>
      <c r="P191" s="177">
        <v>0</v>
      </c>
      <c r="Q191" s="178">
        <f t="shared" si="35"/>
        <v>0</v>
      </c>
    </row>
    <row r="192" spans="2:17" ht="15.75" hidden="1">
      <c r="B192" s="434" t="s">
        <v>97</v>
      </c>
      <c r="C192" s="207" t="s">
        <v>96</v>
      </c>
      <c r="D192" s="208" t="s">
        <v>9</v>
      </c>
      <c r="E192" s="218">
        <v>3500200</v>
      </c>
      <c r="F192" s="217" t="s">
        <v>99</v>
      </c>
      <c r="G192" s="170"/>
      <c r="H192" s="171">
        <f>H193</f>
        <v>2000000</v>
      </c>
      <c r="I192" s="171">
        <f>I193</f>
        <v>0</v>
      </c>
      <c r="J192" s="171">
        <f>J194</f>
        <v>0</v>
      </c>
      <c r="K192" s="171">
        <f>K193</f>
        <v>2000000</v>
      </c>
      <c r="L192" s="172"/>
      <c r="M192" s="171">
        <f>M193</f>
        <v>0</v>
      </c>
      <c r="N192" s="173">
        <f>N194</f>
        <v>-1907114</v>
      </c>
      <c r="O192" s="176">
        <f t="shared" si="36"/>
        <v>92886</v>
      </c>
      <c r="P192" s="177">
        <v>0</v>
      </c>
      <c r="Q192" s="178">
        <f t="shared" si="35"/>
        <v>0</v>
      </c>
    </row>
    <row r="193" spans="2:17" ht="17.25" hidden="1" customHeight="1">
      <c r="B193" s="434" t="s">
        <v>82</v>
      </c>
      <c r="C193" s="207" t="s">
        <v>96</v>
      </c>
      <c r="D193" s="208" t="s">
        <v>9</v>
      </c>
      <c r="E193" s="218">
        <v>3500200</v>
      </c>
      <c r="F193" s="217" t="s">
        <v>99</v>
      </c>
      <c r="G193" s="170" t="s">
        <v>83</v>
      </c>
      <c r="H193" s="171">
        <f>H194</f>
        <v>2000000</v>
      </c>
      <c r="I193" s="171">
        <f>I194</f>
        <v>0</v>
      </c>
      <c r="J193" s="171">
        <f>J194</f>
        <v>0</v>
      </c>
      <c r="K193" s="171">
        <f>K194</f>
        <v>2000000</v>
      </c>
      <c r="L193" s="172"/>
      <c r="M193" s="171">
        <f>M194+M195</f>
        <v>0</v>
      </c>
      <c r="N193" s="173">
        <f>N194</f>
        <v>-1907114</v>
      </c>
      <c r="O193" s="176">
        <f t="shared" si="36"/>
        <v>92886</v>
      </c>
      <c r="P193" s="177">
        <v>0</v>
      </c>
      <c r="Q193" s="178">
        <f t="shared" si="35"/>
        <v>0</v>
      </c>
    </row>
    <row r="194" spans="2:17" ht="39" hidden="1" customHeight="1">
      <c r="B194" s="434" t="s">
        <v>129</v>
      </c>
      <c r="C194" s="207" t="s">
        <v>96</v>
      </c>
      <c r="D194" s="208" t="s">
        <v>9</v>
      </c>
      <c r="E194" s="218">
        <v>3500200</v>
      </c>
      <c r="F194" s="217" t="s">
        <v>99</v>
      </c>
      <c r="G194" s="170" t="s">
        <v>85</v>
      </c>
      <c r="H194" s="171">
        <v>2000000</v>
      </c>
      <c r="I194" s="171">
        <v>0</v>
      </c>
      <c r="J194" s="171">
        <v>0</v>
      </c>
      <c r="K194" s="171">
        <f>H194+I194+J194</f>
        <v>2000000</v>
      </c>
      <c r="L194" s="172"/>
      <c r="M194" s="171">
        <v>-30000</v>
      </c>
      <c r="N194" s="173">
        <v>-1907114</v>
      </c>
      <c r="O194" s="176">
        <v>0</v>
      </c>
      <c r="P194" s="177">
        <v>0</v>
      </c>
      <c r="Q194" s="178" t="e">
        <f t="shared" si="35"/>
        <v>#DIV/0!</v>
      </c>
    </row>
    <row r="195" spans="2:17" ht="35.25" hidden="1" customHeight="1">
      <c r="B195" s="437" t="s">
        <v>129</v>
      </c>
      <c r="C195" s="220" t="s">
        <v>96</v>
      </c>
      <c r="D195" s="221" t="s">
        <v>9</v>
      </c>
      <c r="E195" s="221">
        <v>7102030</v>
      </c>
      <c r="F195" s="222" t="s">
        <v>159</v>
      </c>
      <c r="G195" s="223" t="s">
        <v>100</v>
      </c>
      <c r="H195" s="224"/>
      <c r="I195" s="224"/>
      <c r="J195" s="224"/>
      <c r="K195" s="224">
        <v>0</v>
      </c>
      <c r="L195" s="172"/>
      <c r="M195" s="224">
        <v>30000</v>
      </c>
      <c r="N195" s="225">
        <v>0</v>
      </c>
      <c r="O195" s="176">
        <v>0</v>
      </c>
      <c r="P195" s="177">
        <v>0</v>
      </c>
      <c r="Q195" s="178" t="e">
        <f t="shared" si="35"/>
        <v>#DIV/0!</v>
      </c>
    </row>
    <row r="196" spans="2:17" ht="30" hidden="1" customHeight="1">
      <c r="B196" s="435" t="s">
        <v>126</v>
      </c>
      <c r="C196" s="212" t="s">
        <v>96</v>
      </c>
      <c r="D196" s="213" t="s">
        <v>9</v>
      </c>
      <c r="E196" s="169" t="s">
        <v>240</v>
      </c>
      <c r="F196" s="214"/>
      <c r="G196" s="215"/>
      <c r="H196" s="224"/>
      <c r="I196" s="224"/>
      <c r="J196" s="224"/>
      <c r="K196" s="224"/>
      <c r="L196" s="172"/>
      <c r="M196" s="224"/>
      <c r="N196" s="225"/>
      <c r="O196" s="176">
        <f>O197+O198+O199</f>
        <v>5767012.8800000008</v>
      </c>
      <c r="P196" s="177">
        <v>0</v>
      </c>
      <c r="Q196" s="178">
        <f t="shared" si="35"/>
        <v>0</v>
      </c>
    </row>
    <row r="197" spans="2:17" ht="32.25" hidden="1" customHeight="1">
      <c r="B197" s="436" t="s">
        <v>256</v>
      </c>
      <c r="C197" s="168" t="s">
        <v>96</v>
      </c>
      <c r="D197" s="169" t="s">
        <v>9</v>
      </c>
      <c r="E197" s="169" t="s">
        <v>226</v>
      </c>
      <c r="F197" s="217" t="s">
        <v>159</v>
      </c>
      <c r="G197" s="170" t="s">
        <v>100</v>
      </c>
      <c r="H197" s="224"/>
      <c r="I197" s="224"/>
      <c r="J197" s="224"/>
      <c r="K197" s="224"/>
      <c r="L197" s="172"/>
      <c r="M197" s="224"/>
      <c r="N197" s="225"/>
      <c r="O197" s="176">
        <v>2000000</v>
      </c>
      <c r="P197" s="177">
        <v>0</v>
      </c>
      <c r="Q197" s="178">
        <f t="shared" si="35"/>
        <v>0</v>
      </c>
    </row>
    <row r="198" spans="2:17" ht="35.25" hidden="1" customHeight="1">
      <c r="B198" s="436" t="s">
        <v>249</v>
      </c>
      <c r="C198" s="168" t="s">
        <v>96</v>
      </c>
      <c r="D198" s="169" t="s">
        <v>9</v>
      </c>
      <c r="E198" s="169" t="s">
        <v>244</v>
      </c>
      <c r="F198" s="217" t="s">
        <v>159</v>
      </c>
      <c r="G198" s="170" t="s">
        <v>100</v>
      </c>
      <c r="H198" s="224"/>
      <c r="I198" s="224"/>
      <c r="J198" s="224"/>
      <c r="K198" s="224"/>
      <c r="L198" s="172"/>
      <c r="M198" s="224"/>
      <c r="N198" s="225"/>
      <c r="O198" s="176">
        <v>3100346.07</v>
      </c>
      <c r="P198" s="177">
        <v>0</v>
      </c>
      <c r="Q198" s="178">
        <f t="shared" ref="Q198:Q199" si="53">P198/O198*100%</f>
        <v>0</v>
      </c>
    </row>
    <row r="199" spans="2:17" ht="33.75" hidden="1" customHeight="1">
      <c r="B199" s="436" t="s">
        <v>257</v>
      </c>
      <c r="C199" s="168" t="s">
        <v>96</v>
      </c>
      <c r="D199" s="169" t="s">
        <v>9</v>
      </c>
      <c r="E199" s="169" t="s">
        <v>250</v>
      </c>
      <c r="F199" s="217" t="s">
        <v>159</v>
      </c>
      <c r="G199" s="170" t="s">
        <v>100</v>
      </c>
      <c r="H199" s="224"/>
      <c r="I199" s="224"/>
      <c r="J199" s="224"/>
      <c r="K199" s="224"/>
      <c r="L199" s="172"/>
      <c r="M199" s="224"/>
      <c r="N199" s="225"/>
      <c r="O199" s="176">
        <v>666666.81000000006</v>
      </c>
      <c r="P199" s="177">
        <v>0</v>
      </c>
      <c r="Q199" s="178">
        <f t="shared" si="53"/>
        <v>0</v>
      </c>
    </row>
    <row r="200" spans="2:17" ht="22.5" customHeight="1">
      <c r="B200" s="433" t="s">
        <v>130</v>
      </c>
      <c r="C200" s="167" t="s">
        <v>96</v>
      </c>
      <c r="D200" s="155" t="s">
        <v>10</v>
      </c>
      <c r="E200" s="199"/>
      <c r="F200" s="167"/>
      <c r="G200" s="167"/>
      <c r="H200" s="133">
        <f>H215</f>
        <v>9450000</v>
      </c>
      <c r="I200" s="133">
        <v>0</v>
      </c>
      <c r="J200" s="133">
        <f>J215</f>
        <v>0</v>
      </c>
      <c r="K200" s="133">
        <f t="shared" ref="K200:K214" si="54">H200+J200</f>
        <v>9450000</v>
      </c>
      <c r="L200" s="155"/>
      <c r="M200" s="133">
        <v>0</v>
      </c>
      <c r="N200" s="133">
        <f>N215+N226</f>
        <v>4057000</v>
      </c>
      <c r="O200" s="156">
        <v>11425000</v>
      </c>
      <c r="P200" s="100">
        <v>3641854.54</v>
      </c>
      <c r="Q200" s="481">
        <f t="shared" si="35"/>
        <v>0.31876188533916849</v>
      </c>
    </row>
    <row r="201" spans="2:17" ht="15.75" hidden="1">
      <c r="B201" s="438" t="s">
        <v>131</v>
      </c>
      <c r="C201" s="201" t="s">
        <v>96</v>
      </c>
      <c r="D201" s="197" t="s">
        <v>10</v>
      </c>
      <c r="E201" s="202">
        <v>3510000</v>
      </c>
      <c r="F201" s="203"/>
      <c r="G201" s="204"/>
      <c r="H201" s="134">
        <f>H202</f>
        <v>0</v>
      </c>
      <c r="I201" s="134"/>
      <c r="J201" s="205">
        <f>J211</f>
        <v>-170000</v>
      </c>
      <c r="K201" s="134">
        <f t="shared" si="54"/>
        <v>-170000</v>
      </c>
      <c r="L201" s="160"/>
      <c r="M201" s="134"/>
      <c r="N201" s="206">
        <f>N211</f>
        <v>-170000</v>
      </c>
      <c r="O201" s="161">
        <f t="shared" si="36"/>
        <v>-340000</v>
      </c>
      <c r="P201" s="162"/>
      <c r="Q201" s="110">
        <f t="shared" si="35"/>
        <v>0</v>
      </c>
    </row>
    <row r="202" spans="2:17" ht="78.75" hidden="1">
      <c r="B202" s="432" t="s">
        <v>132</v>
      </c>
      <c r="C202" s="180" t="s">
        <v>96</v>
      </c>
      <c r="D202" s="165" t="s">
        <v>10</v>
      </c>
      <c r="E202" s="183">
        <v>3510200</v>
      </c>
      <c r="F202" s="158"/>
      <c r="G202" s="155"/>
      <c r="H202" s="133">
        <f>H203</f>
        <v>0</v>
      </c>
      <c r="I202" s="133"/>
      <c r="J202" s="133">
        <v>0</v>
      </c>
      <c r="K202" s="133">
        <f t="shared" si="54"/>
        <v>0</v>
      </c>
      <c r="L202" s="160"/>
      <c r="M202" s="133"/>
      <c r="N202" s="136">
        <v>0</v>
      </c>
      <c r="O202" s="161">
        <f t="shared" si="36"/>
        <v>0</v>
      </c>
      <c r="P202" s="162"/>
      <c r="Q202" s="110" t="e">
        <f t="shared" si="35"/>
        <v>#DIV/0!</v>
      </c>
    </row>
    <row r="203" spans="2:17" ht="15.75" hidden="1">
      <c r="B203" s="432" t="s">
        <v>97</v>
      </c>
      <c r="C203" s="180" t="s">
        <v>96</v>
      </c>
      <c r="D203" s="165" t="s">
        <v>10</v>
      </c>
      <c r="E203" s="183">
        <v>3510200</v>
      </c>
      <c r="F203" s="158" t="s">
        <v>99</v>
      </c>
      <c r="G203" s="155"/>
      <c r="H203" s="133">
        <v>0</v>
      </c>
      <c r="I203" s="133"/>
      <c r="J203" s="133">
        <v>0</v>
      </c>
      <c r="K203" s="133">
        <f t="shared" si="54"/>
        <v>0</v>
      </c>
      <c r="L203" s="160"/>
      <c r="M203" s="133"/>
      <c r="N203" s="136">
        <v>0</v>
      </c>
      <c r="O203" s="161">
        <f t="shared" si="36"/>
        <v>0</v>
      </c>
      <c r="P203" s="162"/>
      <c r="Q203" s="110" t="e">
        <f t="shared" si="35"/>
        <v>#DIV/0!</v>
      </c>
    </row>
    <row r="204" spans="2:17" ht="78.75" hidden="1">
      <c r="B204" s="432" t="s">
        <v>133</v>
      </c>
      <c r="C204" s="180" t="s">
        <v>96</v>
      </c>
      <c r="D204" s="165" t="s">
        <v>10</v>
      </c>
      <c r="E204" s="183">
        <v>3510300</v>
      </c>
      <c r="F204" s="158"/>
      <c r="G204" s="155"/>
      <c r="H204" s="133">
        <f>H205</f>
        <v>0</v>
      </c>
      <c r="I204" s="133"/>
      <c r="J204" s="133">
        <v>0</v>
      </c>
      <c r="K204" s="133">
        <f t="shared" si="54"/>
        <v>0</v>
      </c>
      <c r="L204" s="160"/>
      <c r="M204" s="133"/>
      <c r="N204" s="136">
        <v>0</v>
      </c>
      <c r="O204" s="161">
        <f t="shared" si="36"/>
        <v>0</v>
      </c>
      <c r="P204" s="162"/>
      <c r="Q204" s="110" t="e">
        <f t="shared" si="35"/>
        <v>#DIV/0!</v>
      </c>
    </row>
    <row r="205" spans="2:17" ht="15.75" hidden="1">
      <c r="B205" s="432" t="s">
        <v>97</v>
      </c>
      <c r="C205" s="180" t="s">
        <v>96</v>
      </c>
      <c r="D205" s="165" t="s">
        <v>10</v>
      </c>
      <c r="E205" s="183">
        <v>3510300</v>
      </c>
      <c r="F205" s="158" t="s">
        <v>99</v>
      </c>
      <c r="G205" s="155"/>
      <c r="H205" s="133">
        <v>0</v>
      </c>
      <c r="I205" s="133"/>
      <c r="J205" s="133">
        <v>0</v>
      </c>
      <c r="K205" s="133">
        <f t="shared" si="54"/>
        <v>0</v>
      </c>
      <c r="L205" s="160"/>
      <c r="M205" s="133"/>
      <c r="N205" s="136">
        <v>0</v>
      </c>
      <c r="O205" s="161">
        <f t="shared" si="36"/>
        <v>0</v>
      </c>
      <c r="P205" s="162"/>
      <c r="Q205" s="110" t="e">
        <f t="shared" si="35"/>
        <v>#DIV/0!</v>
      </c>
    </row>
    <row r="206" spans="2:17" ht="63" hidden="1">
      <c r="B206" s="432" t="s">
        <v>134</v>
      </c>
      <c r="C206" s="180" t="s">
        <v>96</v>
      </c>
      <c r="D206" s="165" t="s">
        <v>10</v>
      </c>
      <c r="E206" s="183">
        <v>1020102</v>
      </c>
      <c r="F206" s="158" t="s">
        <v>122</v>
      </c>
      <c r="G206" s="155"/>
      <c r="H206" s="133">
        <f>H207</f>
        <v>0</v>
      </c>
      <c r="I206" s="133"/>
      <c r="J206" s="133">
        <f>J207+J209</f>
        <v>0</v>
      </c>
      <c r="K206" s="133">
        <f t="shared" si="54"/>
        <v>0</v>
      </c>
      <c r="L206" s="160"/>
      <c r="M206" s="133"/>
      <c r="N206" s="136">
        <f>N207+N209</f>
        <v>0</v>
      </c>
      <c r="O206" s="161">
        <f t="shared" si="36"/>
        <v>0</v>
      </c>
      <c r="P206" s="162"/>
      <c r="Q206" s="110" t="e">
        <f t="shared" si="35"/>
        <v>#DIV/0!</v>
      </c>
    </row>
    <row r="207" spans="2:17" ht="15.75" hidden="1">
      <c r="B207" s="432" t="s">
        <v>114</v>
      </c>
      <c r="C207" s="180" t="s">
        <v>96</v>
      </c>
      <c r="D207" s="165" t="s">
        <v>10</v>
      </c>
      <c r="E207" s="183">
        <v>1020102</v>
      </c>
      <c r="F207" s="158" t="s">
        <v>122</v>
      </c>
      <c r="G207" s="155" t="s">
        <v>43</v>
      </c>
      <c r="H207" s="133">
        <f>H208</f>
        <v>0</v>
      </c>
      <c r="I207" s="133"/>
      <c r="J207" s="133">
        <f>J208</f>
        <v>0</v>
      </c>
      <c r="K207" s="133">
        <f t="shared" si="54"/>
        <v>0</v>
      </c>
      <c r="L207" s="160"/>
      <c r="M207" s="133"/>
      <c r="N207" s="136">
        <f>N208</f>
        <v>0</v>
      </c>
      <c r="O207" s="161">
        <f t="shared" si="36"/>
        <v>0</v>
      </c>
      <c r="P207" s="162"/>
      <c r="Q207" s="110" t="e">
        <f t="shared" si="35"/>
        <v>#DIV/0!</v>
      </c>
    </row>
    <row r="208" spans="2:17" ht="15.75" hidden="1">
      <c r="B208" s="432" t="s">
        <v>92</v>
      </c>
      <c r="C208" s="180" t="s">
        <v>96</v>
      </c>
      <c r="D208" s="165" t="s">
        <v>10</v>
      </c>
      <c r="E208" s="183">
        <v>1020102</v>
      </c>
      <c r="F208" s="158" t="s">
        <v>122</v>
      </c>
      <c r="G208" s="155" t="s">
        <v>50</v>
      </c>
      <c r="H208" s="133">
        <v>0</v>
      </c>
      <c r="I208" s="133"/>
      <c r="J208" s="133">
        <v>0</v>
      </c>
      <c r="K208" s="133">
        <f t="shared" si="54"/>
        <v>0</v>
      </c>
      <c r="L208" s="160"/>
      <c r="M208" s="133"/>
      <c r="N208" s="136">
        <v>0</v>
      </c>
      <c r="O208" s="161">
        <f t="shared" si="36"/>
        <v>0</v>
      </c>
      <c r="P208" s="162"/>
      <c r="Q208" s="110" t="e">
        <f t="shared" si="35"/>
        <v>#DIV/0!</v>
      </c>
    </row>
    <row r="209" spans="2:17" ht="15.75" hidden="1">
      <c r="B209" s="432" t="s">
        <v>37</v>
      </c>
      <c r="C209" s="180" t="s">
        <v>96</v>
      </c>
      <c r="D209" s="165" t="s">
        <v>10</v>
      </c>
      <c r="E209" s="183">
        <v>1020102</v>
      </c>
      <c r="F209" s="158" t="s">
        <v>122</v>
      </c>
      <c r="G209" s="155" t="s">
        <v>52</v>
      </c>
      <c r="H209" s="133">
        <f>H210</f>
        <v>0</v>
      </c>
      <c r="I209" s="133"/>
      <c r="J209" s="133">
        <f>J210</f>
        <v>0</v>
      </c>
      <c r="K209" s="133">
        <f t="shared" si="54"/>
        <v>0</v>
      </c>
      <c r="L209" s="160"/>
      <c r="M209" s="133"/>
      <c r="N209" s="136">
        <f>N210</f>
        <v>0</v>
      </c>
      <c r="O209" s="161">
        <f t="shared" si="36"/>
        <v>0</v>
      </c>
      <c r="P209" s="162"/>
      <c r="Q209" s="110" t="e">
        <f t="shared" si="35"/>
        <v>#DIV/0!</v>
      </c>
    </row>
    <row r="210" spans="2:17" ht="31.5" hidden="1">
      <c r="B210" s="432" t="s">
        <v>38</v>
      </c>
      <c r="C210" s="180" t="s">
        <v>96</v>
      </c>
      <c r="D210" s="165" t="s">
        <v>10</v>
      </c>
      <c r="E210" s="183">
        <v>1020102</v>
      </c>
      <c r="F210" s="158" t="s">
        <v>122</v>
      </c>
      <c r="G210" s="155" t="s">
        <v>53</v>
      </c>
      <c r="H210" s="133">
        <v>0</v>
      </c>
      <c r="I210" s="133"/>
      <c r="J210" s="133">
        <v>0</v>
      </c>
      <c r="K210" s="133">
        <f t="shared" si="54"/>
        <v>0</v>
      </c>
      <c r="L210" s="160"/>
      <c r="M210" s="133"/>
      <c r="N210" s="136">
        <v>0</v>
      </c>
      <c r="O210" s="161">
        <f t="shared" si="36"/>
        <v>0</v>
      </c>
      <c r="P210" s="162"/>
      <c r="Q210" s="110" t="e">
        <f t="shared" si="35"/>
        <v>#DIV/0!</v>
      </c>
    </row>
    <row r="211" spans="2:17" ht="31.5" hidden="1">
      <c r="B211" s="432" t="s">
        <v>135</v>
      </c>
      <c r="C211" s="180" t="s">
        <v>96</v>
      </c>
      <c r="D211" s="165" t="s">
        <v>10</v>
      </c>
      <c r="E211" s="183">
        <v>3510500</v>
      </c>
      <c r="F211" s="158"/>
      <c r="G211" s="155"/>
      <c r="H211" s="133">
        <f>H212</f>
        <v>0</v>
      </c>
      <c r="I211" s="133">
        <v>0</v>
      </c>
      <c r="J211" s="133">
        <f t="shared" ref="J211:J212" si="55">J212</f>
        <v>-170000</v>
      </c>
      <c r="K211" s="133">
        <f t="shared" si="54"/>
        <v>-170000</v>
      </c>
      <c r="L211" s="160"/>
      <c r="M211" s="133">
        <v>0</v>
      </c>
      <c r="N211" s="136">
        <f t="shared" ref="N211:N212" si="56">N212</f>
        <v>-170000</v>
      </c>
      <c r="O211" s="161">
        <f t="shared" si="36"/>
        <v>-340000</v>
      </c>
      <c r="P211" s="162"/>
      <c r="Q211" s="110">
        <f t="shared" si="35"/>
        <v>0</v>
      </c>
    </row>
    <row r="212" spans="2:17" ht="15.75" hidden="1">
      <c r="B212" s="432" t="s">
        <v>97</v>
      </c>
      <c r="C212" s="180" t="s">
        <v>96</v>
      </c>
      <c r="D212" s="165" t="s">
        <v>10</v>
      </c>
      <c r="E212" s="183">
        <v>3510500</v>
      </c>
      <c r="F212" s="158" t="s">
        <v>99</v>
      </c>
      <c r="G212" s="155"/>
      <c r="H212" s="133">
        <v>0</v>
      </c>
      <c r="I212" s="133">
        <v>0</v>
      </c>
      <c r="J212" s="133">
        <f t="shared" si="55"/>
        <v>-170000</v>
      </c>
      <c r="K212" s="133">
        <f t="shared" si="54"/>
        <v>-170000</v>
      </c>
      <c r="L212" s="160"/>
      <c r="M212" s="133">
        <v>0</v>
      </c>
      <c r="N212" s="136">
        <f t="shared" si="56"/>
        <v>-170000</v>
      </c>
      <c r="O212" s="161">
        <f t="shared" si="36"/>
        <v>-340000</v>
      </c>
      <c r="P212" s="162"/>
      <c r="Q212" s="110">
        <f t="shared" si="35"/>
        <v>0</v>
      </c>
    </row>
    <row r="213" spans="2:17" ht="31.5" hidden="1">
      <c r="B213" s="432" t="s">
        <v>82</v>
      </c>
      <c r="C213" s="180" t="s">
        <v>96</v>
      </c>
      <c r="D213" s="165" t="s">
        <v>10</v>
      </c>
      <c r="E213" s="183">
        <v>3510500</v>
      </c>
      <c r="F213" s="158" t="s">
        <v>99</v>
      </c>
      <c r="G213" s="155" t="s">
        <v>83</v>
      </c>
      <c r="H213" s="133">
        <v>0</v>
      </c>
      <c r="I213" s="133">
        <v>0</v>
      </c>
      <c r="J213" s="133">
        <f>J214</f>
        <v>-170000</v>
      </c>
      <c r="K213" s="133">
        <f t="shared" si="54"/>
        <v>-170000</v>
      </c>
      <c r="L213" s="160"/>
      <c r="M213" s="133">
        <v>0</v>
      </c>
      <c r="N213" s="136">
        <f>N214</f>
        <v>-170000</v>
      </c>
      <c r="O213" s="161">
        <f t="shared" si="36"/>
        <v>-340000</v>
      </c>
      <c r="P213" s="162"/>
      <c r="Q213" s="110">
        <f t="shared" si="35"/>
        <v>0</v>
      </c>
    </row>
    <row r="214" spans="2:17" ht="63" hidden="1">
      <c r="B214" s="432" t="s">
        <v>129</v>
      </c>
      <c r="C214" s="180" t="s">
        <v>96</v>
      </c>
      <c r="D214" s="165" t="s">
        <v>10</v>
      </c>
      <c r="E214" s="183">
        <v>3510500</v>
      </c>
      <c r="F214" s="158" t="s">
        <v>99</v>
      </c>
      <c r="G214" s="155" t="s">
        <v>100</v>
      </c>
      <c r="H214" s="133">
        <v>0</v>
      </c>
      <c r="I214" s="133">
        <v>0</v>
      </c>
      <c r="J214" s="133">
        <v>-170000</v>
      </c>
      <c r="K214" s="133">
        <f t="shared" si="54"/>
        <v>-170000</v>
      </c>
      <c r="L214" s="160" t="s">
        <v>136</v>
      </c>
      <c r="M214" s="133">
        <v>0</v>
      </c>
      <c r="N214" s="136">
        <v>-170000</v>
      </c>
      <c r="O214" s="161">
        <f t="shared" si="36"/>
        <v>-340000</v>
      </c>
      <c r="P214" s="162"/>
      <c r="Q214" s="110">
        <f t="shared" si="35"/>
        <v>0</v>
      </c>
    </row>
    <row r="215" spans="2:17" ht="31.5" hidden="1" customHeight="1">
      <c r="B215" s="434" t="s">
        <v>135</v>
      </c>
      <c r="C215" s="168" t="s">
        <v>96</v>
      </c>
      <c r="D215" s="169" t="s">
        <v>10</v>
      </c>
      <c r="E215" s="208">
        <v>5302029</v>
      </c>
      <c r="F215" s="217"/>
      <c r="G215" s="170"/>
      <c r="H215" s="171">
        <f>H216</f>
        <v>9450000</v>
      </c>
      <c r="I215" s="171">
        <v>0</v>
      </c>
      <c r="J215" s="171">
        <f>J219+J220+J222+J223</f>
        <v>0</v>
      </c>
      <c r="K215" s="171">
        <f>K216</f>
        <v>9450000</v>
      </c>
      <c r="L215" s="172"/>
      <c r="M215" s="171">
        <v>0</v>
      </c>
      <c r="N215" s="173">
        <f>N219+N220+N222+N223</f>
        <v>0</v>
      </c>
      <c r="O215" s="176">
        <f>O219+O220+O222+O223</f>
        <v>4450000</v>
      </c>
      <c r="P215" s="226">
        <f>P216</f>
        <v>152572</v>
      </c>
      <c r="Q215" s="178">
        <f t="shared" si="35"/>
        <v>3.4285842696629217E-2</v>
      </c>
    </row>
    <row r="216" spans="2:17" ht="15.75" hidden="1">
      <c r="B216" s="434" t="s">
        <v>137</v>
      </c>
      <c r="C216" s="168" t="s">
        <v>96</v>
      </c>
      <c r="D216" s="169" t="s">
        <v>10</v>
      </c>
      <c r="E216" s="218">
        <v>3510500</v>
      </c>
      <c r="F216" s="217" t="s">
        <v>16</v>
      </c>
      <c r="G216" s="170"/>
      <c r="H216" s="171">
        <f>H217+H221</f>
        <v>9450000</v>
      </c>
      <c r="I216" s="171">
        <f t="shared" ref="I216:K216" si="57">I217+I221</f>
        <v>0</v>
      </c>
      <c r="J216" s="171">
        <f t="shared" si="57"/>
        <v>0</v>
      </c>
      <c r="K216" s="171">
        <f t="shared" si="57"/>
        <v>9450000</v>
      </c>
      <c r="L216" s="172"/>
      <c r="M216" s="171">
        <f t="shared" ref="M216:N216" si="58">M217+M221</f>
        <v>0</v>
      </c>
      <c r="N216" s="173">
        <f t="shared" si="58"/>
        <v>0</v>
      </c>
      <c r="O216" s="176">
        <f t="shared" si="36"/>
        <v>9450000</v>
      </c>
      <c r="P216" s="177">
        <f>P217+P221</f>
        <v>152572</v>
      </c>
      <c r="Q216" s="178">
        <f t="shared" si="35"/>
        <v>1.6145185185185186E-2</v>
      </c>
    </row>
    <row r="217" spans="2:17" ht="15.75" hidden="1">
      <c r="B217" s="436" t="s">
        <v>17</v>
      </c>
      <c r="C217" s="168" t="s">
        <v>96</v>
      </c>
      <c r="D217" s="169" t="s">
        <v>10</v>
      </c>
      <c r="E217" s="218">
        <v>3510500</v>
      </c>
      <c r="F217" s="217" t="s">
        <v>16</v>
      </c>
      <c r="G217" s="170" t="s">
        <v>18</v>
      </c>
      <c r="H217" s="171">
        <f>H218</f>
        <v>5950000</v>
      </c>
      <c r="I217" s="171">
        <f>I218</f>
        <v>-200000</v>
      </c>
      <c r="J217" s="171">
        <f>J218</f>
        <v>0</v>
      </c>
      <c r="K217" s="171">
        <f>H217+I217+J217</f>
        <v>5750000</v>
      </c>
      <c r="L217" s="172"/>
      <c r="M217" s="171">
        <f>M218</f>
        <v>-100000</v>
      </c>
      <c r="N217" s="173">
        <f>N218</f>
        <v>0</v>
      </c>
      <c r="O217" s="176">
        <f t="shared" si="36"/>
        <v>5650000</v>
      </c>
      <c r="P217" s="177">
        <f>P218</f>
        <v>152572</v>
      </c>
      <c r="Q217" s="178">
        <f t="shared" si="35"/>
        <v>2.7003893805309733E-2</v>
      </c>
    </row>
    <row r="218" spans="2:17" ht="15.75" hidden="1">
      <c r="B218" s="436" t="s">
        <v>31</v>
      </c>
      <c r="C218" s="168" t="s">
        <v>96</v>
      </c>
      <c r="D218" s="169" t="s">
        <v>10</v>
      </c>
      <c r="E218" s="218">
        <v>3510500</v>
      </c>
      <c r="F218" s="217" t="s">
        <v>16</v>
      </c>
      <c r="G218" s="170" t="s">
        <v>43</v>
      </c>
      <c r="H218" s="171">
        <f t="shared" ref="H218:K218" si="59">H219+H220</f>
        <v>5950000</v>
      </c>
      <c r="I218" s="171">
        <f t="shared" si="59"/>
        <v>-200000</v>
      </c>
      <c r="J218" s="171">
        <f t="shared" si="59"/>
        <v>0</v>
      </c>
      <c r="K218" s="171">
        <f t="shared" si="59"/>
        <v>5750000</v>
      </c>
      <c r="L218" s="172"/>
      <c r="M218" s="171">
        <f t="shared" ref="M218:N218" si="60">M219+M220</f>
        <v>-100000</v>
      </c>
      <c r="N218" s="173">
        <f t="shared" si="60"/>
        <v>0</v>
      </c>
      <c r="O218" s="176">
        <f t="shared" si="36"/>
        <v>5650000</v>
      </c>
      <c r="P218" s="177">
        <f>P219+P220</f>
        <v>152572</v>
      </c>
      <c r="Q218" s="178">
        <f t="shared" si="35"/>
        <v>2.7003893805309733E-2</v>
      </c>
    </row>
    <row r="219" spans="2:17" ht="15.75" hidden="1">
      <c r="B219" s="436" t="s">
        <v>34</v>
      </c>
      <c r="C219" s="168" t="s">
        <v>96</v>
      </c>
      <c r="D219" s="169" t="s">
        <v>10</v>
      </c>
      <c r="E219" s="208">
        <v>5302029</v>
      </c>
      <c r="F219" s="217" t="s">
        <v>204</v>
      </c>
      <c r="G219" s="170" t="s">
        <v>48</v>
      </c>
      <c r="H219" s="171">
        <v>4250000</v>
      </c>
      <c r="I219" s="171">
        <v>0</v>
      </c>
      <c r="J219" s="171">
        <v>0</v>
      </c>
      <c r="K219" s="171">
        <f>H219+J219</f>
        <v>4250000</v>
      </c>
      <c r="L219" s="172"/>
      <c r="M219" s="171">
        <v>0</v>
      </c>
      <c r="N219" s="173">
        <v>0</v>
      </c>
      <c r="O219" s="176">
        <v>2350000</v>
      </c>
      <c r="P219" s="177">
        <v>152572</v>
      </c>
      <c r="Q219" s="178">
        <f t="shared" si="35"/>
        <v>6.492425531914893E-2</v>
      </c>
    </row>
    <row r="220" spans="2:17" ht="15.75" hidden="1">
      <c r="B220" s="436" t="s">
        <v>34</v>
      </c>
      <c r="C220" s="168" t="s">
        <v>96</v>
      </c>
      <c r="D220" s="169" t="s">
        <v>10</v>
      </c>
      <c r="E220" s="208">
        <v>5302032</v>
      </c>
      <c r="F220" s="217" t="s">
        <v>204</v>
      </c>
      <c r="G220" s="170" t="s">
        <v>50</v>
      </c>
      <c r="H220" s="171">
        <v>1700000</v>
      </c>
      <c r="I220" s="171">
        <v>-200000</v>
      </c>
      <c r="J220" s="171">
        <v>0</v>
      </c>
      <c r="K220" s="171">
        <f>H220+J220+I220</f>
        <v>1500000</v>
      </c>
      <c r="L220" s="172"/>
      <c r="M220" s="171">
        <v>-100000</v>
      </c>
      <c r="N220" s="173">
        <v>0</v>
      </c>
      <c r="O220" s="176">
        <v>100000</v>
      </c>
      <c r="P220" s="177">
        <v>0</v>
      </c>
      <c r="Q220" s="178">
        <f t="shared" ref="Q220:Q292" si="61">P220/O220*100%</f>
        <v>0</v>
      </c>
    </row>
    <row r="221" spans="2:17" ht="15.75" hidden="1">
      <c r="B221" s="436" t="s">
        <v>37</v>
      </c>
      <c r="C221" s="168" t="s">
        <v>96</v>
      </c>
      <c r="D221" s="169" t="s">
        <v>10</v>
      </c>
      <c r="E221" s="218">
        <v>3510500</v>
      </c>
      <c r="F221" s="217" t="s">
        <v>16</v>
      </c>
      <c r="G221" s="170" t="s">
        <v>52</v>
      </c>
      <c r="H221" s="171">
        <f>H222+H223</f>
        <v>3500000</v>
      </c>
      <c r="I221" s="171">
        <f>I222+I223</f>
        <v>200000</v>
      </c>
      <c r="J221" s="171">
        <f>J222+J223</f>
        <v>0</v>
      </c>
      <c r="K221" s="171">
        <f>K222+K223</f>
        <v>3700000</v>
      </c>
      <c r="L221" s="172"/>
      <c r="M221" s="171">
        <f>M222+M223</f>
        <v>100000</v>
      </c>
      <c r="N221" s="173">
        <f>N222+N223</f>
        <v>0</v>
      </c>
      <c r="O221" s="176">
        <f t="shared" si="36"/>
        <v>3800000</v>
      </c>
      <c r="P221" s="177">
        <f>P222+P223</f>
        <v>0</v>
      </c>
      <c r="Q221" s="178">
        <f t="shared" si="61"/>
        <v>0</v>
      </c>
    </row>
    <row r="222" spans="2:17" ht="31.5" hidden="1">
      <c r="B222" s="436" t="s">
        <v>38</v>
      </c>
      <c r="C222" s="168" t="s">
        <v>96</v>
      </c>
      <c r="D222" s="169" t="s">
        <v>10</v>
      </c>
      <c r="E222" s="208">
        <v>5302032</v>
      </c>
      <c r="F222" s="217" t="s">
        <v>204</v>
      </c>
      <c r="G222" s="170" t="s">
        <v>53</v>
      </c>
      <c r="H222" s="171">
        <v>3100000</v>
      </c>
      <c r="I222" s="171">
        <v>0</v>
      </c>
      <c r="J222" s="171">
        <v>0</v>
      </c>
      <c r="K222" s="171">
        <f>H222+I222+J222</f>
        <v>3100000</v>
      </c>
      <c r="L222" s="172"/>
      <c r="M222" s="171">
        <v>0</v>
      </c>
      <c r="N222" s="173">
        <v>0</v>
      </c>
      <c r="O222" s="176">
        <v>0</v>
      </c>
      <c r="P222" s="177">
        <v>0</v>
      </c>
      <c r="Q222" s="178" t="e">
        <f t="shared" si="61"/>
        <v>#DIV/0!</v>
      </c>
    </row>
    <row r="223" spans="2:17" ht="17.25" hidden="1" customHeight="1">
      <c r="B223" s="436" t="s">
        <v>39</v>
      </c>
      <c r="C223" s="168" t="s">
        <v>96</v>
      </c>
      <c r="D223" s="169" t="s">
        <v>10</v>
      </c>
      <c r="E223" s="208">
        <v>5302029</v>
      </c>
      <c r="F223" s="217" t="s">
        <v>204</v>
      </c>
      <c r="G223" s="170" t="s">
        <v>54</v>
      </c>
      <c r="H223" s="171">
        <v>400000</v>
      </c>
      <c r="I223" s="171">
        <v>200000</v>
      </c>
      <c r="J223" s="171">
        <v>0</v>
      </c>
      <c r="K223" s="171">
        <f>H223+I223+J223</f>
        <v>600000</v>
      </c>
      <c r="L223" s="172"/>
      <c r="M223" s="171">
        <v>100000</v>
      </c>
      <c r="N223" s="173">
        <v>0</v>
      </c>
      <c r="O223" s="176">
        <v>2000000</v>
      </c>
      <c r="P223" s="177">
        <v>0</v>
      </c>
      <c r="Q223" s="178">
        <f t="shared" si="61"/>
        <v>0</v>
      </c>
    </row>
    <row r="224" spans="2:17" ht="24.75" hidden="1" customHeight="1">
      <c r="B224" s="434" t="s">
        <v>37</v>
      </c>
      <c r="C224" s="168" t="s">
        <v>96</v>
      </c>
      <c r="D224" s="169" t="s">
        <v>10</v>
      </c>
      <c r="E224" s="208">
        <v>5308087</v>
      </c>
      <c r="F224" s="217"/>
      <c r="G224" s="170"/>
      <c r="H224" s="171">
        <f>H225</f>
        <v>4250000</v>
      </c>
      <c r="I224" s="171">
        <v>0</v>
      </c>
      <c r="J224" s="171">
        <f>J228+J229+J235+J236</f>
        <v>1200000</v>
      </c>
      <c r="K224" s="171">
        <f>K225</f>
        <v>4250000</v>
      </c>
      <c r="L224" s="172"/>
      <c r="M224" s="171">
        <v>0</v>
      </c>
      <c r="N224" s="173">
        <f>N228+N229+N235+N236</f>
        <v>8514000</v>
      </c>
      <c r="O224" s="176">
        <f>O225</f>
        <v>0</v>
      </c>
      <c r="P224" s="177">
        <f>P225</f>
        <v>0</v>
      </c>
      <c r="Q224" s="178" t="e">
        <f t="shared" si="61"/>
        <v>#DIV/0!</v>
      </c>
    </row>
    <row r="225" spans="2:17" ht="14.25" hidden="1" customHeight="1">
      <c r="B225" s="436" t="s">
        <v>34</v>
      </c>
      <c r="C225" s="168" t="s">
        <v>96</v>
      </c>
      <c r="D225" s="169" t="s">
        <v>10</v>
      </c>
      <c r="E225" s="208">
        <v>5308087</v>
      </c>
      <c r="F225" s="217" t="s">
        <v>245</v>
      </c>
      <c r="G225" s="170" t="s">
        <v>53</v>
      </c>
      <c r="H225" s="171">
        <v>4250000</v>
      </c>
      <c r="I225" s="171">
        <v>0</v>
      </c>
      <c r="J225" s="171">
        <v>0</v>
      </c>
      <c r="K225" s="171">
        <f>H225+J225</f>
        <v>4250000</v>
      </c>
      <c r="L225" s="172"/>
      <c r="M225" s="171">
        <v>0</v>
      </c>
      <c r="N225" s="173">
        <v>0</v>
      </c>
      <c r="O225" s="176">
        <v>0</v>
      </c>
      <c r="P225" s="177">
        <v>0</v>
      </c>
      <c r="Q225" s="178" t="e">
        <f t="shared" si="61"/>
        <v>#DIV/0!</v>
      </c>
    </row>
    <row r="226" spans="2:17" ht="31.5" hidden="1">
      <c r="B226" s="436" t="s">
        <v>200</v>
      </c>
      <c r="C226" s="168" t="s">
        <v>96</v>
      </c>
      <c r="D226" s="169" t="s">
        <v>10</v>
      </c>
      <c r="E226" s="221">
        <v>9902029</v>
      </c>
      <c r="F226" s="217"/>
      <c r="G226" s="170"/>
      <c r="H226" s="171">
        <f t="shared" ref="H226:N228" si="62">H227</f>
        <v>0</v>
      </c>
      <c r="I226" s="171">
        <f t="shared" si="62"/>
        <v>0</v>
      </c>
      <c r="J226" s="171">
        <f t="shared" si="62"/>
        <v>0</v>
      </c>
      <c r="K226" s="171">
        <f t="shared" si="62"/>
        <v>0</v>
      </c>
      <c r="L226" s="172"/>
      <c r="M226" s="171">
        <f t="shared" si="62"/>
        <v>0</v>
      </c>
      <c r="N226" s="173">
        <f t="shared" si="62"/>
        <v>4057000</v>
      </c>
      <c r="O226" s="176">
        <f>O227</f>
        <v>1000000</v>
      </c>
      <c r="P226" s="177">
        <f>P227</f>
        <v>0</v>
      </c>
      <c r="Q226" s="178">
        <f t="shared" si="61"/>
        <v>0</v>
      </c>
    </row>
    <row r="227" spans="2:17" ht="31.5" hidden="1">
      <c r="B227" s="436" t="s">
        <v>138</v>
      </c>
      <c r="C227" s="168" t="s">
        <v>96</v>
      </c>
      <c r="D227" s="169" t="s">
        <v>10</v>
      </c>
      <c r="E227" s="208">
        <v>5221000</v>
      </c>
      <c r="F227" s="217" t="s">
        <v>139</v>
      </c>
      <c r="G227" s="170"/>
      <c r="H227" s="171">
        <f t="shared" si="62"/>
        <v>0</v>
      </c>
      <c r="I227" s="171">
        <f t="shared" si="62"/>
        <v>0</v>
      </c>
      <c r="J227" s="171">
        <f t="shared" si="62"/>
        <v>0</v>
      </c>
      <c r="K227" s="171">
        <f t="shared" si="62"/>
        <v>0</v>
      </c>
      <c r="L227" s="172"/>
      <c r="M227" s="171">
        <f t="shared" si="62"/>
        <v>0</v>
      </c>
      <c r="N227" s="173">
        <f t="shared" si="62"/>
        <v>4057000</v>
      </c>
      <c r="O227" s="176">
        <f>O229</f>
        <v>1000000</v>
      </c>
      <c r="P227" s="177">
        <f>P228</f>
        <v>0</v>
      </c>
      <c r="Q227" s="178">
        <f t="shared" si="61"/>
        <v>0</v>
      </c>
    </row>
    <row r="228" spans="2:17" ht="15.75" hidden="1">
      <c r="B228" s="436" t="s">
        <v>37</v>
      </c>
      <c r="C228" s="168" t="s">
        <v>96</v>
      </c>
      <c r="D228" s="169" t="s">
        <v>10</v>
      </c>
      <c r="E228" s="208">
        <v>5221000</v>
      </c>
      <c r="F228" s="217" t="s">
        <v>139</v>
      </c>
      <c r="G228" s="170" t="s">
        <v>52</v>
      </c>
      <c r="H228" s="171">
        <f t="shared" si="62"/>
        <v>0</v>
      </c>
      <c r="I228" s="171">
        <f t="shared" si="62"/>
        <v>0</v>
      </c>
      <c r="J228" s="171">
        <f t="shared" si="62"/>
        <v>0</v>
      </c>
      <c r="K228" s="171">
        <f t="shared" si="62"/>
        <v>0</v>
      </c>
      <c r="L228" s="172"/>
      <c r="M228" s="171">
        <f t="shared" si="62"/>
        <v>0</v>
      </c>
      <c r="N228" s="173">
        <f t="shared" si="62"/>
        <v>4057000</v>
      </c>
      <c r="O228" s="176">
        <f>O229</f>
        <v>1000000</v>
      </c>
      <c r="P228" s="177">
        <f>P229</f>
        <v>0</v>
      </c>
      <c r="Q228" s="178">
        <f t="shared" si="61"/>
        <v>0</v>
      </c>
    </row>
    <row r="229" spans="2:17" ht="15.75" hidden="1">
      <c r="B229" s="436" t="s">
        <v>34</v>
      </c>
      <c r="C229" s="227" t="s">
        <v>96</v>
      </c>
      <c r="D229" s="228" t="s">
        <v>10</v>
      </c>
      <c r="E229" s="229">
        <v>9902029</v>
      </c>
      <c r="F229" s="230" t="s">
        <v>204</v>
      </c>
      <c r="G229" s="170" t="s">
        <v>50</v>
      </c>
      <c r="H229" s="171">
        <v>0</v>
      </c>
      <c r="I229" s="171">
        <f>I234</f>
        <v>0</v>
      </c>
      <c r="J229" s="171">
        <v>0</v>
      </c>
      <c r="K229" s="171">
        <f>H229+I229+J229</f>
        <v>0</v>
      </c>
      <c r="L229" s="231"/>
      <c r="M229" s="171">
        <f>M234</f>
        <v>0</v>
      </c>
      <c r="N229" s="173">
        <v>4057000</v>
      </c>
      <c r="O229" s="232">
        <v>1000000</v>
      </c>
      <c r="P229" s="177">
        <v>0</v>
      </c>
      <c r="Q229" s="178">
        <f t="shared" si="61"/>
        <v>0</v>
      </c>
    </row>
    <row r="230" spans="2:17" ht="33.75" hidden="1" customHeight="1">
      <c r="B230" s="434" t="s">
        <v>135</v>
      </c>
      <c r="C230" s="168" t="s">
        <v>96</v>
      </c>
      <c r="D230" s="169" t="s">
        <v>10</v>
      </c>
      <c r="E230" s="208">
        <v>9902029</v>
      </c>
      <c r="F230" s="217"/>
      <c r="G230" s="170"/>
      <c r="H230" s="171"/>
      <c r="I230" s="171"/>
      <c r="J230" s="171"/>
      <c r="K230" s="171"/>
      <c r="L230" s="231"/>
      <c r="M230" s="171"/>
      <c r="N230" s="173"/>
      <c r="O230" s="232">
        <f>O231</f>
        <v>1000000</v>
      </c>
      <c r="P230" s="177">
        <f>P231</f>
        <v>0</v>
      </c>
      <c r="Q230" s="178">
        <f t="shared" si="61"/>
        <v>0</v>
      </c>
    </row>
    <row r="231" spans="2:17" ht="16.5" hidden="1" customHeight="1">
      <c r="B231" s="432" t="s">
        <v>82</v>
      </c>
      <c r="C231" s="157" t="s">
        <v>96</v>
      </c>
      <c r="D231" s="165" t="s">
        <v>10</v>
      </c>
      <c r="E231" s="181">
        <v>9902029</v>
      </c>
      <c r="F231" s="158" t="s">
        <v>204</v>
      </c>
      <c r="G231" s="155" t="s">
        <v>53</v>
      </c>
      <c r="H231" s="133"/>
      <c r="I231" s="133"/>
      <c r="J231" s="133"/>
      <c r="K231" s="133"/>
      <c r="L231" s="187"/>
      <c r="M231" s="133"/>
      <c r="N231" s="136"/>
      <c r="O231" s="188">
        <v>1000000</v>
      </c>
      <c r="P231" s="166">
        <v>0</v>
      </c>
      <c r="Q231" s="110">
        <f t="shared" si="61"/>
        <v>0</v>
      </c>
    </row>
    <row r="232" spans="2:17" ht="26.25" hidden="1" customHeight="1">
      <c r="B232" s="432" t="s">
        <v>246</v>
      </c>
      <c r="C232" s="157" t="s">
        <v>96</v>
      </c>
      <c r="D232" s="165" t="s">
        <v>10</v>
      </c>
      <c r="E232" s="181">
        <v>9905013</v>
      </c>
      <c r="F232" s="158"/>
      <c r="G232" s="155"/>
      <c r="H232" s="133"/>
      <c r="I232" s="133"/>
      <c r="J232" s="133"/>
      <c r="K232" s="133"/>
      <c r="L232" s="187"/>
      <c r="M232" s="133"/>
      <c r="N232" s="136"/>
      <c r="O232" s="188">
        <f>O233</f>
        <v>0</v>
      </c>
      <c r="P232" s="166">
        <f>P233</f>
        <v>0</v>
      </c>
      <c r="Q232" s="110" t="e">
        <f t="shared" si="61"/>
        <v>#DIV/0!</v>
      </c>
    </row>
    <row r="233" spans="2:17" ht="15" hidden="1" customHeight="1">
      <c r="B233" s="439" t="s">
        <v>38</v>
      </c>
      <c r="C233" s="157" t="s">
        <v>96</v>
      </c>
      <c r="D233" s="165" t="s">
        <v>10</v>
      </c>
      <c r="E233" s="181">
        <v>9905013</v>
      </c>
      <c r="F233" s="158" t="s">
        <v>204</v>
      </c>
      <c r="G233" s="155" t="s">
        <v>53</v>
      </c>
      <c r="H233" s="133"/>
      <c r="I233" s="133"/>
      <c r="J233" s="133"/>
      <c r="K233" s="133"/>
      <c r="L233" s="187"/>
      <c r="M233" s="133"/>
      <c r="N233" s="136"/>
      <c r="O233" s="188">
        <v>0</v>
      </c>
      <c r="P233" s="166">
        <v>0</v>
      </c>
      <c r="Q233" s="110" t="e">
        <f t="shared" si="61"/>
        <v>#DIV/0!</v>
      </c>
    </row>
    <row r="234" spans="2:17" ht="20.25" customHeight="1">
      <c r="B234" s="433" t="s">
        <v>140</v>
      </c>
      <c r="C234" s="155" t="s">
        <v>96</v>
      </c>
      <c r="D234" s="155" t="s">
        <v>28</v>
      </c>
      <c r="E234" s="159"/>
      <c r="F234" s="155"/>
      <c r="G234" s="155"/>
      <c r="H234" s="133">
        <f>H235+H245+H256+H265+H276+H280</f>
        <v>17849800</v>
      </c>
      <c r="I234" s="133">
        <v>0</v>
      </c>
      <c r="J234" s="133">
        <f>J235+J256+J245+J265+J276+J280</f>
        <v>1200000</v>
      </c>
      <c r="K234" s="133">
        <f>H234+J234</f>
        <v>19049800</v>
      </c>
      <c r="L234" s="155"/>
      <c r="M234" s="133">
        <v>0</v>
      </c>
      <c r="N234" s="133">
        <f>N235+N256+N245+N265+N276+N280</f>
        <v>30408</v>
      </c>
      <c r="O234" s="163">
        <v>27576368.460000001</v>
      </c>
      <c r="P234" s="100">
        <v>13491493.18</v>
      </c>
      <c r="Q234" s="482">
        <f t="shared" si="61"/>
        <v>0.48924111235203588</v>
      </c>
    </row>
    <row r="235" spans="2:17" ht="20.25" hidden="1" customHeight="1">
      <c r="B235" s="435" t="s">
        <v>141</v>
      </c>
      <c r="C235" s="233" t="s">
        <v>96</v>
      </c>
      <c r="D235" s="213" t="s">
        <v>28</v>
      </c>
      <c r="E235" s="208">
        <v>9902035</v>
      </c>
      <c r="F235" s="214"/>
      <c r="G235" s="215"/>
      <c r="H235" s="234">
        <f>H236+H240</f>
        <v>0</v>
      </c>
      <c r="I235" s="234">
        <f>I236+I240</f>
        <v>0</v>
      </c>
      <c r="J235" s="234">
        <f>J240</f>
        <v>1200000</v>
      </c>
      <c r="K235" s="234">
        <f>K236+K240</f>
        <v>1200000</v>
      </c>
      <c r="L235" s="172"/>
      <c r="M235" s="234">
        <f>M236+M240</f>
        <v>0</v>
      </c>
      <c r="N235" s="235">
        <f>N236+N240</f>
        <v>200000</v>
      </c>
      <c r="O235" s="240">
        <f>O243+O244</f>
        <v>1200000</v>
      </c>
      <c r="P235" s="226">
        <f>P243+P244</f>
        <v>0</v>
      </c>
      <c r="Q235" s="241">
        <f t="shared" si="61"/>
        <v>0</v>
      </c>
    </row>
    <row r="236" spans="2:17" ht="15.75" hidden="1">
      <c r="B236" s="440" t="s">
        <v>142</v>
      </c>
      <c r="C236" s="207" t="s">
        <v>96</v>
      </c>
      <c r="D236" s="169" t="s">
        <v>28</v>
      </c>
      <c r="E236" s="208">
        <v>4000100</v>
      </c>
      <c r="F236" s="217" t="s">
        <v>99</v>
      </c>
      <c r="G236" s="170"/>
      <c r="H236" s="171">
        <f t="shared" ref="H236:J238" si="63">H237</f>
        <v>0</v>
      </c>
      <c r="I236" s="171">
        <f t="shared" si="63"/>
        <v>0</v>
      </c>
      <c r="J236" s="171">
        <f t="shared" si="63"/>
        <v>0</v>
      </c>
      <c r="K236" s="171">
        <f>H236+J236+I236</f>
        <v>0</v>
      </c>
      <c r="L236" s="172"/>
      <c r="M236" s="171">
        <f t="shared" ref="M236:N238" si="64">M237</f>
        <v>900000</v>
      </c>
      <c r="N236" s="173">
        <f t="shared" si="64"/>
        <v>200000</v>
      </c>
      <c r="O236" s="176">
        <f t="shared" ref="O236:O301" si="65">K236+M236+N236</f>
        <v>1100000</v>
      </c>
      <c r="P236" s="177">
        <f>P237</f>
        <v>0</v>
      </c>
      <c r="Q236" s="242">
        <f t="shared" si="61"/>
        <v>0</v>
      </c>
    </row>
    <row r="237" spans="2:17" ht="15.75" hidden="1">
      <c r="B237" s="440" t="s">
        <v>17</v>
      </c>
      <c r="C237" s="207" t="s">
        <v>96</v>
      </c>
      <c r="D237" s="169" t="s">
        <v>28</v>
      </c>
      <c r="E237" s="208">
        <v>4000100</v>
      </c>
      <c r="F237" s="217" t="s">
        <v>99</v>
      </c>
      <c r="G237" s="170" t="s">
        <v>18</v>
      </c>
      <c r="H237" s="171">
        <f t="shared" si="63"/>
        <v>0</v>
      </c>
      <c r="I237" s="171">
        <f t="shared" si="63"/>
        <v>0</v>
      </c>
      <c r="J237" s="171">
        <f t="shared" si="63"/>
        <v>0</v>
      </c>
      <c r="K237" s="171">
        <f>H237+J19+I1886</f>
        <v>0</v>
      </c>
      <c r="L237" s="172"/>
      <c r="M237" s="171">
        <f t="shared" si="64"/>
        <v>900000</v>
      </c>
      <c r="N237" s="173">
        <f t="shared" si="64"/>
        <v>200000</v>
      </c>
      <c r="O237" s="176">
        <f t="shared" si="65"/>
        <v>1100000</v>
      </c>
      <c r="P237" s="177">
        <f>P238</f>
        <v>0</v>
      </c>
      <c r="Q237" s="242">
        <f t="shared" si="61"/>
        <v>0</v>
      </c>
    </row>
    <row r="238" spans="2:17" ht="31.5" hidden="1">
      <c r="B238" s="440" t="s">
        <v>82</v>
      </c>
      <c r="C238" s="207" t="s">
        <v>96</v>
      </c>
      <c r="D238" s="169" t="s">
        <v>28</v>
      </c>
      <c r="E238" s="208">
        <v>4000100</v>
      </c>
      <c r="F238" s="217" t="s">
        <v>99</v>
      </c>
      <c r="G238" s="170" t="s">
        <v>83</v>
      </c>
      <c r="H238" s="171">
        <f t="shared" si="63"/>
        <v>0</v>
      </c>
      <c r="I238" s="171">
        <f t="shared" si="63"/>
        <v>0</v>
      </c>
      <c r="J238" s="171">
        <f t="shared" si="63"/>
        <v>0</v>
      </c>
      <c r="K238" s="171">
        <f>H238+J238+I238</f>
        <v>0</v>
      </c>
      <c r="L238" s="172"/>
      <c r="M238" s="171">
        <f t="shared" si="64"/>
        <v>900000</v>
      </c>
      <c r="N238" s="173">
        <f t="shared" si="64"/>
        <v>200000</v>
      </c>
      <c r="O238" s="176">
        <f t="shared" si="65"/>
        <v>1100000</v>
      </c>
      <c r="P238" s="177">
        <f>P239</f>
        <v>0</v>
      </c>
      <c r="Q238" s="242">
        <f t="shared" si="61"/>
        <v>0</v>
      </c>
    </row>
    <row r="239" spans="2:17" ht="25.5" hidden="1" customHeight="1">
      <c r="B239" s="440" t="s">
        <v>143</v>
      </c>
      <c r="C239" s="207" t="s">
        <v>96</v>
      </c>
      <c r="D239" s="169" t="s">
        <v>28</v>
      </c>
      <c r="E239" s="208">
        <v>4000100</v>
      </c>
      <c r="F239" s="217" t="s">
        <v>99</v>
      </c>
      <c r="G239" s="170" t="s">
        <v>85</v>
      </c>
      <c r="H239" s="171">
        <v>0</v>
      </c>
      <c r="I239" s="171">
        <v>0</v>
      </c>
      <c r="J239" s="171">
        <v>0</v>
      </c>
      <c r="K239" s="171">
        <f>H239+I239+J239</f>
        <v>0</v>
      </c>
      <c r="L239" s="172"/>
      <c r="M239" s="171">
        <v>900000</v>
      </c>
      <c r="N239" s="173">
        <v>200000</v>
      </c>
      <c r="O239" s="176">
        <v>0</v>
      </c>
      <c r="P239" s="177">
        <v>0</v>
      </c>
      <c r="Q239" s="242" t="e">
        <f t="shared" si="61"/>
        <v>#DIV/0!</v>
      </c>
    </row>
    <row r="240" spans="2:17" ht="15.75" hidden="1">
      <c r="B240" s="440" t="s">
        <v>142</v>
      </c>
      <c r="C240" s="207" t="s">
        <v>96</v>
      </c>
      <c r="D240" s="169" t="s">
        <v>28</v>
      </c>
      <c r="E240" s="208">
        <v>4000100</v>
      </c>
      <c r="F240" s="217"/>
      <c r="G240" s="170"/>
      <c r="H240" s="171">
        <f>H241</f>
        <v>0</v>
      </c>
      <c r="I240" s="171">
        <f t="shared" ref="I240:J242" si="66">I241</f>
        <v>0</v>
      </c>
      <c r="J240" s="171">
        <f t="shared" si="66"/>
        <v>1200000</v>
      </c>
      <c r="K240" s="171">
        <f>H240+I240+J240</f>
        <v>1200000</v>
      </c>
      <c r="L240" s="172"/>
      <c r="M240" s="171">
        <f t="shared" ref="M240:N242" si="67">M241</f>
        <v>-900000</v>
      </c>
      <c r="N240" s="173">
        <f t="shared" si="67"/>
        <v>0</v>
      </c>
      <c r="O240" s="176">
        <f t="shared" si="65"/>
        <v>300000</v>
      </c>
      <c r="P240" s="177">
        <f>P241</f>
        <v>0</v>
      </c>
      <c r="Q240" s="242">
        <f t="shared" si="61"/>
        <v>0</v>
      </c>
    </row>
    <row r="241" spans="2:17" ht="15.75" hidden="1">
      <c r="B241" s="441" t="s">
        <v>17</v>
      </c>
      <c r="C241" s="207" t="s">
        <v>96</v>
      </c>
      <c r="D241" s="169" t="s">
        <v>28</v>
      </c>
      <c r="E241" s="208">
        <v>4000100</v>
      </c>
      <c r="F241" s="217" t="s">
        <v>144</v>
      </c>
      <c r="G241" s="170" t="s">
        <v>18</v>
      </c>
      <c r="H241" s="171">
        <f>H242</f>
        <v>0</v>
      </c>
      <c r="I241" s="171">
        <f t="shared" si="66"/>
        <v>0</v>
      </c>
      <c r="J241" s="171">
        <f t="shared" si="66"/>
        <v>1200000</v>
      </c>
      <c r="K241" s="171">
        <f>H241+I241+J241</f>
        <v>1200000</v>
      </c>
      <c r="L241" s="172"/>
      <c r="M241" s="171">
        <f t="shared" si="67"/>
        <v>-900000</v>
      </c>
      <c r="N241" s="173">
        <f t="shared" si="67"/>
        <v>0</v>
      </c>
      <c r="O241" s="176">
        <f t="shared" si="65"/>
        <v>300000</v>
      </c>
      <c r="P241" s="177">
        <f>P242</f>
        <v>0</v>
      </c>
      <c r="Q241" s="242">
        <f t="shared" si="61"/>
        <v>0</v>
      </c>
    </row>
    <row r="242" spans="2:17" ht="15.75" hidden="1">
      <c r="B242" s="441" t="s">
        <v>31</v>
      </c>
      <c r="C242" s="207" t="s">
        <v>96</v>
      </c>
      <c r="D242" s="169" t="s">
        <v>28</v>
      </c>
      <c r="E242" s="208">
        <v>4000100</v>
      </c>
      <c r="F242" s="217" t="s">
        <v>144</v>
      </c>
      <c r="G242" s="170" t="s">
        <v>43</v>
      </c>
      <c r="H242" s="171">
        <f>H243</f>
        <v>0</v>
      </c>
      <c r="I242" s="171">
        <f t="shared" si="66"/>
        <v>0</v>
      </c>
      <c r="J242" s="171">
        <f t="shared" si="66"/>
        <v>1200000</v>
      </c>
      <c r="K242" s="171">
        <f>H242+I242+J242</f>
        <v>1200000</v>
      </c>
      <c r="L242" s="172"/>
      <c r="M242" s="171">
        <f t="shared" si="67"/>
        <v>-900000</v>
      </c>
      <c r="N242" s="173">
        <f t="shared" si="67"/>
        <v>0</v>
      </c>
      <c r="O242" s="176">
        <f t="shared" si="65"/>
        <v>300000</v>
      </c>
      <c r="P242" s="177">
        <f>P243</f>
        <v>0</v>
      </c>
      <c r="Q242" s="242">
        <f t="shared" si="61"/>
        <v>0</v>
      </c>
    </row>
    <row r="243" spans="2:17" ht="15.75" hidden="1">
      <c r="B243" s="440" t="s">
        <v>36</v>
      </c>
      <c r="C243" s="207" t="s">
        <v>96</v>
      </c>
      <c r="D243" s="169" t="s">
        <v>28</v>
      </c>
      <c r="E243" s="208">
        <v>9902035</v>
      </c>
      <c r="F243" s="217" t="s">
        <v>144</v>
      </c>
      <c r="G243" s="170" t="s">
        <v>50</v>
      </c>
      <c r="H243" s="171">
        <v>0</v>
      </c>
      <c r="I243" s="171">
        <v>0</v>
      </c>
      <c r="J243" s="171">
        <v>1200000</v>
      </c>
      <c r="K243" s="171">
        <f>H243+I243+J243</f>
        <v>1200000</v>
      </c>
      <c r="L243" s="172"/>
      <c r="M243" s="171">
        <v>-900000</v>
      </c>
      <c r="N243" s="173">
        <v>0</v>
      </c>
      <c r="O243" s="176">
        <v>700000</v>
      </c>
      <c r="P243" s="177">
        <v>0</v>
      </c>
      <c r="Q243" s="242">
        <f t="shared" si="61"/>
        <v>0</v>
      </c>
    </row>
    <row r="244" spans="2:17" ht="17.25" hidden="1" customHeight="1">
      <c r="B244" s="440" t="s">
        <v>82</v>
      </c>
      <c r="C244" s="207" t="s">
        <v>96</v>
      </c>
      <c r="D244" s="169" t="s">
        <v>28</v>
      </c>
      <c r="E244" s="208">
        <v>9902035</v>
      </c>
      <c r="F244" s="217" t="s">
        <v>144</v>
      </c>
      <c r="G244" s="170" t="s">
        <v>85</v>
      </c>
      <c r="H244" s="171"/>
      <c r="I244" s="171"/>
      <c r="J244" s="171"/>
      <c r="K244" s="171"/>
      <c r="L244" s="172"/>
      <c r="M244" s="171"/>
      <c r="N244" s="173"/>
      <c r="O244" s="176">
        <v>500000</v>
      </c>
      <c r="P244" s="177">
        <v>0</v>
      </c>
      <c r="Q244" s="242">
        <f t="shared" si="61"/>
        <v>0</v>
      </c>
    </row>
    <row r="245" spans="2:17" ht="21" hidden="1" customHeight="1">
      <c r="B245" s="441" t="s">
        <v>145</v>
      </c>
      <c r="C245" s="168" t="s">
        <v>96</v>
      </c>
      <c r="D245" s="169" t="s">
        <v>28</v>
      </c>
      <c r="E245" s="169" t="s">
        <v>227</v>
      </c>
      <c r="F245" s="217"/>
      <c r="G245" s="170"/>
      <c r="H245" s="171">
        <f>H246</f>
        <v>4000000</v>
      </c>
      <c r="I245" s="171">
        <v>0</v>
      </c>
      <c r="J245" s="171">
        <f>J246</f>
        <v>0</v>
      </c>
      <c r="K245" s="171">
        <f t="shared" ref="K245:K262" si="68">H245+J245</f>
        <v>4000000</v>
      </c>
      <c r="L245" s="172"/>
      <c r="M245" s="171">
        <v>0</v>
      </c>
      <c r="N245" s="173">
        <f>N246</f>
        <v>0</v>
      </c>
      <c r="O245" s="176">
        <f>O250+O251+O252+O253+O255</f>
        <v>5100000</v>
      </c>
      <c r="P245" s="177">
        <f>P250+P251+P252+P253+P255</f>
        <v>1336126.0999999999</v>
      </c>
      <c r="Q245" s="242">
        <f t="shared" si="61"/>
        <v>0.26198550980392155</v>
      </c>
    </row>
    <row r="246" spans="2:17" ht="15.75" hidden="1">
      <c r="B246" s="440" t="s">
        <v>145</v>
      </c>
      <c r="C246" s="168" t="s">
        <v>96</v>
      </c>
      <c r="D246" s="169" t="s">
        <v>28</v>
      </c>
      <c r="E246" s="216" t="s">
        <v>146</v>
      </c>
      <c r="F246" s="217" t="s">
        <v>147</v>
      </c>
      <c r="G246" s="170"/>
      <c r="H246" s="171">
        <f>H247+H253</f>
        <v>4000000</v>
      </c>
      <c r="I246" s="171">
        <v>0</v>
      </c>
      <c r="J246" s="171">
        <f>J247+J253</f>
        <v>0</v>
      </c>
      <c r="K246" s="171">
        <f t="shared" si="68"/>
        <v>4000000</v>
      </c>
      <c r="L246" s="172"/>
      <c r="M246" s="171">
        <v>0</v>
      </c>
      <c r="N246" s="173">
        <f>N247+N253</f>
        <v>0</v>
      </c>
      <c r="O246" s="176">
        <f t="shared" si="65"/>
        <v>4000000</v>
      </c>
      <c r="P246" s="177">
        <f>P247+P253</f>
        <v>974113.89999999991</v>
      </c>
      <c r="Q246" s="242">
        <f t="shared" si="61"/>
        <v>0.24352847499999997</v>
      </c>
    </row>
    <row r="247" spans="2:17" ht="15.75" hidden="1">
      <c r="B247" s="441" t="s">
        <v>17</v>
      </c>
      <c r="C247" s="168" t="s">
        <v>96</v>
      </c>
      <c r="D247" s="169" t="s">
        <v>28</v>
      </c>
      <c r="E247" s="216" t="s">
        <v>146</v>
      </c>
      <c r="F247" s="217" t="s">
        <v>147</v>
      </c>
      <c r="G247" s="170" t="s">
        <v>18</v>
      </c>
      <c r="H247" s="171">
        <f>H248</f>
        <v>3150000</v>
      </c>
      <c r="I247" s="171">
        <v>0</v>
      </c>
      <c r="J247" s="171">
        <f>J248</f>
        <v>0</v>
      </c>
      <c r="K247" s="171">
        <f t="shared" si="68"/>
        <v>3150000</v>
      </c>
      <c r="L247" s="172"/>
      <c r="M247" s="171">
        <v>0</v>
      </c>
      <c r="N247" s="173">
        <f>N248</f>
        <v>0</v>
      </c>
      <c r="O247" s="176">
        <f t="shared" si="65"/>
        <v>3150000</v>
      </c>
      <c r="P247" s="177">
        <f>P248</f>
        <v>974113.89999999991</v>
      </c>
      <c r="Q247" s="242">
        <f t="shared" si="61"/>
        <v>0.30924250793650793</v>
      </c>
    </row>
    <row r="248" spans="2:17" ht="15.75" hidden="1">
      <c r="B248" s="441" t="s">
        <v>31</v>
      </c>
      <c r="C248" s="168" t="s">
        <v>96</v>
      </c>
      <c r="D248" s="169" t="s">
        <v>28</v>
      </c>
      <c r="E248" s="216" t="s">
        <v>146</v>
      </c>
      <c r="F248" s="217" t="s">
        <v>147</v>
      </c>
      <c r="G248" s="170" t="s">
        <v>43</v>
      </c>
      <c r="H248" s="171">
        <f>H250+H251+H252</f>
        <v>3150000</v>
      </c>
      <c r="I248" s="171">
        <v>0</v>
      </c>
      <c r="J248" s="171">
        <f>J250+J251+J252</f>
        <v>0</v>
      </c>
      <c r="K248" s="171">
        <f t="shared" si="68"/>
        <v>3150000</v>
      </c>
      <c r="L248" s="172"/>
      <c r="M248" s="171">
        <v>0</v>
      </c>
      <c r="N248" s="173">
        <f>N250+N251+N252</f>
        <v>0</v>
      </c>
      <c r="O248" s="176">
        <f t="shared" si="65"/>
        <v>3150000</v>
      </c>
      <c r="P248" s="177">
        <f>P250+P251+P252</f>
        <v>974113.89999999991</v>
      </c>
      <c r="Q248" s="242">
        <f t="shared" si="61"/>
        <v>0.30924250793650793</v>
      </c>
    </row>
    <row r="249" spans="2:17" ht="15.75" hidden="1">
      <c r="B249" s="441" t="s">
        <v>33</v>
      </c>
      <c r="C249" s="168" t="s">
        <v>96</v>
      </c>
      <c r="D249" s="169" t="s">
        <v>28</v>
      </c>
      <c r="E249" s="216" t="s">
        <v>146</v>
      </c>
      <c r="F249" s="217" t="s">
        <v>147</v>
      </c>
      <c r="G249" s="170" t="s">
        <v>45</v>
      </c>
      <c r="H249" s="171">
        <v>0</v>
      </c>
      <c r="I249" s="171"/>
      <c r="J249" s="171">
        <v>0</v>
      </c>
      <c r="K249" s="171">
        <f t="shared" si="68"/>
        <v>0</v>
      </c>
      <c r="L249" s="172"/>
      <c r="M249" s="171"/>
      <c r="N249" s="173">
        <v>0</v>
      </c>
      <c r="O249" s="176">
        <f t="shared" si="65"/>
        <v>0</v>
      </c>
      <c r="P249" s="177"/>
      <c r="Q249" s="242" t="e">
        <f t="shared" si="61"/>
        <v>#DIV/0!</v>
      </c>
    </row>
    <row r="250" spans="2:17" ht="15.75" hidden="1">
      <c r="B250" s="441" t="s">
        <v>46</v>
      </c>
      <c r="C250" s="168" t="s">
        <v>96</v>
      </c>
      <c r="D250" s="169" t="s">
        <v>28</v>
      </c>
      <c r="E250" s="169" t="s">
        <v>227</v>
      </c>
      <c r="F250" s="217" t="s">
        <v>204</v>
      </c>
      <c r="G250" s="170" t="s">
        <v>47</v>
      </c>
      <c r="H250" s="171">
        <v>2200000</v>
      </c>
      <c r="I250" s="171">
        <v>0</v>
      </c>
      <c r="J250" s="171">
        <v>0</v>
      </c>
      <c r="K250" s="171">
        <f t="shared" si="68"/>
        <v>2200000</v>
      </c>
      <c r="L250" s="172"/>
      <c r="M250" s="171">
        <v>0</v>
      </c>
      <c r="N250" s="173">
        <v>0</v>
      </c>
      <c r="O250" s="176">
        <v>3800000</v>
      </c>
      <c r="P250" s="177">
        <v>887394.44</v>
      </c>
      <c r="Q250" s="242">
        <f t="shared" si="61"/>
        <v>0.23352485263157893</v>
      </c>
    </row>
    <row r="251" spans="2:17" ht="15.75" hidden="1">
      <c r="B251" s="441" t="s">
        <v>34</v>
      </c>
      <c r="C251" s="168" t="s">
        <v>96</v>
      </c>
      <c r="D251" s="169" t="s">
        <v>28</v>
      </c>
      <c r="E251" s="169" t="s">
        <v>227</v>
      </c>
      <c r="F251" s="217" t="s">
        <v>204</v>
      </c>
      <c r="G251" s="170" t="s">
        <v>48</v>
      </c>
      <c r="H251" s="171">
        <v>750000</v>
      </c>
      <c r="I251" s="171">
        <v>0</v>
      </c>
      <c r="J251" s="171">
        <v>0</v>
      </c>
      <c r="K251" s="171">
        <f t="shared" si="68"/>
        <v>750000</v>
      </c>
      <c r="L251" s="172"/>
      <c r="M251" s="171">
        <v>0</v>
      </c>
      <c r="N251" s="173">
        <v>0</v>
      </c>
      <c r="O251" s="176">
        <v>500000</v>
      </c>
      <c r="P251" s="177">
        <v>86719.46</v>
      </c>
      <c r="Q251" s="242">
        <f t="shared" si="61"/>
        <v>0.17343892000000002</v>
      </c>
    </row>
    <row r="252" spans="2:17" ht="15.75" hidden="1">
      <c r="B252" s="440" t="s">
        <v>36</v>
      </c>
      <c r="C252" s="168" t="s">
        <v>96</v>
      </c>
      <c r="D252" s="169" t="s">
        <v>28</v>
      </c>
      <c r="E252" s="169" t="s">
        <v>227</v>
      </c>
      <c r="F252" s="217" t="s">
        <v>204</v>
      </c>
      <c r="G252" s="170" t="s">
        <v>50</v>
      </c>
      <c r="H252" s="171">
        <v>200000</v>
      </c>
      <c r="I252" s="171">
        <v>0</v>
      </c>
      <c r="J252" s="171">
        <v>0</v>
      </c>
      <c r="K252" s="171">
        <f t="shared" si="68"/>
        <v>200000</v>
      </c>
      <c r="L252" s="172"/>
      <c r="M252" s="171">
        <v>0</v>
      </c>
      <c r="N252" s="173">
        <v>0</v>
      </c>
      <c r="O252" s="176">
        <v>150000</v>
      </c>
      <c r="P252" s="177">
        <v>0</v>
      </c>
      <c r="Q252" s="242">
        <f t="shared" si="61"/>
        <v>0</v>
      </c>
    </row>
    <row r="253" spans="2:17" ht="15.75" hidden="1">
      <c r="B253" s="441" t="s">
        <v>37</v>
      </c>
      <c r="C253" s="168" t="s">
        <v>96</v>
      </c>
      <c r="D253" s="169" t="s">
        <v>28</v>
      </c>
      <c r="E253" s="169" t="s">
        <v>146</v>
      </c>
      <c r="F253" s="217" t="s">
        <v>147</v>
      </c>
      <c r="G253" s="170" t="s">
        <v>51</v>
      </c>
      <c r="H253" s="171">
        <f>H255</f>
        <v>850000</v>
      </c>
      <c r="I253" s="171">
        <v>0</v>
      </c>
      <c r="J253" s="171">
        <f>J254+J255</f>
        <v>0</v>
      </c>
      <c r="K253" s="171">
        <f t="shared" si="68"/>
        <v>850000</v>
      </c>
      <c r="L253" s="172"/>
      <c r="M253" s="171">
        <v>0</v>
      </c>
      <c r="N253" s="173">
        <f>N254+N255</f>
        <v>0</v>
      </c>
      <c r="O253" s="176">
        <v>0</v>
      </c>
      <c r="P253" s="177">
        <v>0</v>
      </c>
      <c r="Q253" s="242" t="e">
        <f t="shared" si="61"/>
        <v>#DIV/0!</v>
      </c>
    </row>
    <row r="254" spans="2:17" ht="31.5" hidden="1">
      <c r="B254" s="441" t="s">
        <v>38</v>
      </c>
      <c r="C254" s="168" t="s">
        <v>96</v>
      </c>
      <c r="D254" s="169" t="s">
        <v>28</v>
      </c>
      <c r="E254" s="169" t="s">
        <v>146</v>
      </c>
      <c r="F254" s="217" t="s">
        <v>147</v>
      </c>
      <c r="G254" s="170" t="s">
        <v>53</v>
      </c>
      <c r="H254" s="171">
        <v>0</v>
      </c>
      <c r="I254" s="171"/>
      <c r="J254" s="171">
        <v>0</v>
      </c>
      <c r="K254" s="171">
        <f t="shared" si="68"/>
        <v>0</v>
      </c>
      <c r="L254" s="172"/>
      <c r="M254" s="171"/>
      <c r="N254" s="173">
        <v>0</v>
      </c>
      <c r="O254" s="176">
        <f t="shared" si="65"/>
        <v>0</v>
      </c>
      <c r="P254" s="177"/>
      <c r="Q254" s="242" t="e">
        <f t="shared" si="61"/>
        <v>#DIV/0!</v>
      </c>
    </row>
    <row r="255" spans="2:17" ht="15" hidden="1" customHeight="1">
      <c r="B255" s="441" t="s">
        <v>39</v>
      </c>
      <c r="C255" s="168" t="s">
        <v>96</v>
      </c>
      <c r="D255" s="169" t="s">
        <v>28</v>
      </c>
      <c r="E255" s="169" t="s">
        <v>227</v>
      </c>
      <c r="F255" s="217" t="s">
        <v>204</v>
      </c>
      <c r="G255" s="170" t="s">
        <v>54</v>
      </c>
      <c r="H255" s="171">
        <v>850000</v>
      </c>
      <c r="I255" s="171">
        <v>0</v>
      </c>
      <c r="J255" s="171">
        <v>0</v>
      </c>
      <c r="K255" s="171">
        <f t="shared" si="68"/>
        <v>850000</v>
      </c>
      <c r="L255" s="172"/>
      <c r="M255" s="171">
        <v>0</v>
      </c>
      <c r="N255" s="173">
        <v>0</v>
      </c>
      <c r="O255" s="176">
        <v>650000</v>
      </c>
      <c r="P255" s="177">
        <v>362012.2</v>
      </c>
      <c r="Q255" s="242">
        <f t="shared" si="61"/>
        <v>0.55694184615384612</v>
      </c>
    </row>
    <row r="256" spans="2:17" ht="19.5" hidden="1" customHeight="1">
      <c r="B256" s="441" t="s">
        <v>148</v>
      </c>
      <c r="C256" s="168" t="s">
        <v>96</v>
      </c>
      <c r="D256" s="169" t="s">
        <v>28</v>
      </c>
      <c r="E256" s="169" t="s">
        <v>228</v>
      </c>
      <c r="F256" s="217"/>
      <c r="G256" s="170"/>
      <c r="H256" s="171">
        <f>H257</f>
        <v>300000</v>
      </c>
      <c r="I256" s="171">
        <v>0</v>
      </c>
      <c r="J256" s="171">
        <f>J257</f>
        <v>0</v>
      </c>
      <c r="K256" s="171">
        <f t="shared" si="68"/>
        <v>300000</v>
      </c>
      <c r="L256" s="172"/>
      <c r="M256" s="171">
        <v>0</v>
      </c>
      <c r="N256" s="173">
        <f>N257</f>
        <v>0</v>
      </c>
      <c r="O256" s="176">
        <f>O264</f>
        <v>250000</v>
      </c>
      <c r="P256" s="177">
        <f>P257</f>
        <v>0</v>
      </c>
      <c r="Q256" s="242">
        <f t="shared" si="61"/>
        <v>0</v>
      </c>
    </row>
    <row r="257" spans="2:17" ht="15.75" hidden="1">
      <c r="B257" s="440" t="s">
        <v>148</v>
      </c>
      <c r="C257" s="168" t="s">
        <v>96</v>
      </c>
      <c r="D257" s="169" t="s">
        <v>28</v>
      </c>
      <c r="E257" s="169" t="s">
        <v>149</v>
      </c>
      <c r="F257" s="217" t="s">
        <v>150</v>
      </c>
      <c r="G257" s="170"/>
      <c r="H257" s="171">
        <f>H258+H262</f>
        <v>300000</v>
      </c>
      <c r="I257" s="171">
        <v>0</v>
      </c>
      <c r="J257" s="236">
        <f>J258+J262</f>
        <v>0</v>
      </c>
      <c r="K257" s="171">
        <f t="shared" si="68"/>
        <v>300000</v>
      </c>
      <c r="L257" s="172"/>
      <c r="M257" s="171">
        <v>0</v>
      </c>
      <c r="N257" s="237">
        <f>N258+N262</f>
        <v>0</v>
      </c>
      <c r="O257" s="176">
        <f t="shared" si="65"/>
        <v>300000</v>
      </c>
      <c r="P257" s="177">
        <f>P262</f>
        <v>0</v>
      </c>
      <c r="Q257" s="242">
        <f t="shared" si="61"/>
        <v>0</v>
      </c>
    </row>
    <row r="258" spans="2:17" ht="15.75" hidden="1">
      <c r="B258" s="441" t="s">
        <v>17</v>
      </c>
      <c r="C258" s="168" t="s">
        <v>96</v>
      </c>
      <c r="D258" s="169" t="s">
        <v>28</v>
      </c>
      <c r="E258" s="169" t="s">
        <v>149</v>
      </c>
      <c r="F258" s="217" t="s">
        <v>150</v>
      </c>
      <c r="G258" s="170" t="s">
        <v>18</v>
      </c>
      <c r="H258" s="171">
        <f>H259</f>
        <v>0</v>
      </c>
      <c r="I258" s="171">
        <v>0</v>
      </c>
      <c r="J258" s="236">
        <f t="shared" ref="J258" si="69">J259</f>
        <v>0</v>
      </c>
      <c r="K258" s="171">
        <f t="shared" si="68"/>
        <v>0</v>
      </c>
      <c r="L258" s="172"/>
      <c r="M258" s="171">
        <v>0</v>
      </c>
      <c r="N258" s="237">
        <f t="shared" ref="N258" si="70">N259</f>
        <v>0</v>
      </c>
      <c r="O258" s="176">
        <f t="shared" si="65"/>
        <v>0</v>
      </c>
      <c r="P258" s="177"/>
      <c r="Q258" s="242" t="e">
        <f t="shared" si="61"/>
        <v>#DIV/0!</v>
      </c>
    </row>
    <row r="259" spans="2:17" ht="15.75" hidden="1">
      <c r="B259" s="441" t="s">
        <v>31</v>
      </c>
      <c r="C259" s="168" t="s">
        <v>96</v>
      </c>
      <c r="D259" s="169" t="s">
        <v>28</v>
      </c>
      <c r="E259" s="169" t="s">
        <v>149</v>
      </c>
      <c r="F259" s="217" t="s">
        <v>150</v>
      </c>
      <c r="G259" s="170" t="s">
        <v>43</v>
      </c>
      <c r="H259" s="171">
        <f>H260+H261</f>
        <v>0</v>
      </c>
      <c r="I259" s="171">
        <v>0</v>
      </c>
      <c r="J259" s="236">
        <f>J260+J261</f>
        <v>0</v>
      </c>
      <c r="K259" s="171">
        <f t="shared" si="68"/>
        <v>0</v>
      </c>
      <c r="L259" s="172"/>
      <c r="M259" s="171">
        <v>0</v>
      </c>
      <c r="N259" s="237">
        <f>N260+N261</f>
        <v>0</v>
      </c>
      <c r="O259" s="176">
        <f t="shared" si="65"/>
        <v>0</v>
      </c>
      <c r="P259" s="177"/>
      <c r="Q259" s="242" t="e">
        <f t="shared" si="61"/>
        <v>#DIV/0!</v>
      </c>
    </row>
    <row r="260" spans="2:17" ht="15.75" hidden="1">
      <c r="B260" s="441" t="s">
        <v>33</v>
      </c>
      <c r="C260" s="168" t="s">
        <v>96</v>
      </c>
      <c r="D260" s="169" t="s">
        <v>28</v>
      </c>
      <c r="E260" s="169" t="s">
        <v>149</v>
      </c>
      <c r="F260" s="217" t="s">
        <v>150</v>
      </c>
      <c r="G260" s="170" t="s">
        <v>45</v>
      </c>
      <c r="H260" s="171">
        <v>0</v>
      </c>
      <c r="I260" s="171"/>
      <c r="J260" s="171">
        <v>0</v>
      </c>
      <c r="K260" s="171">
        <f t="shared" si="68"/>
        <v>0</v>
      </c>
      <c r="L260" s="172"/>
      <c r="M260" s="171"/>
      <c r="N260" s="173">
        <v>0</v>
      </c>
      <c r="O260" s="176">
        <f t="shared" si="65"/>
        <v>0</v>
      </c>
      <c r="P260" s="177"/>
      <c r="Q260" s="242" t="e">
        <f t="shared" si="61"/>
        <v>#DIV/0!</v>
      </c>
    </row>
    <row r="261" spans="2:17" ht="15.75" hidden="1">
      <c r="B261" s="441" t="s">
        <v>34</v>
      </c>
      <c r="C261" s="168" t="s">
        <v>96</v>
      </c>
      <c r="D261" s="169" t="s">
        <v>28</v>
      </c>
      <c r="E261" s="169" t="s">
        <v>149</v>
      </c>
      <c r="F261" s="217" t="s">
        <v>150</v>
      </c>
      <c r="G261" s="170" t="s">
        <v>48</v>
      </c>
      <c r="H261" s="171">
        <v>0</v>
      </c>
      <c r="I261" s="171">
        <v>0</v>
      </c>
      <c r="J261" s="171">
        <v>0</v>
      </c>
      <c r="K261" s="171">
        <f t="shared" si="68"/>
        <v>0</v>
      </c>
      <c r="L261" s="172"/>
      <c r="M261" s="171">
        <v>0</v>
      </c>
      <c r="N261" s="173">
        <v>0</v>
      </c>
      <c r="O261" s="176">
        <f t="shared" si="65"/>
        <v>0</v>
      </c>
      <c r="P261" s="177"/>
      <c r="Q261" s="242" t="e">
        <f t="shared" si="61"/>
        <v>#DIV/0!</v>
      </c>
    </row>
    <row r="262" spans="2:17" ht="15.75" hidden="1">
      <c r="B262" s="441" t="s">
        <v>37</v>
      </c>
      <c r="C262" s="168" t="s">
        <v>96</v>
      </c>
      <c r="D262" s="169" t="s">
        <v>28</v>
      </c>
      <c r="E262" s="169" t="s">
        <v>149</v>
      </c>
      <c r="F262" s="217" t="s">
        <v>150</v>
      </c>
      <c r="G262" s="170" t="s">
        <v>52</v>
      </c>
      <c r="H262" s="171">
        <f>H263+H264</f>
        <v>300000</v>
      </c>
      <c r="I262" s="171">
        <v>0</v>
      </c>
      <c r="J262" s="236">
        <f>J264+J263</f>
        <v>0</v>
      </c>
      <c r="K262" s="171">
        <f t="shared" si="68"/>
        <v>300000</v>
      </c>
      <c r="L262" s="172"/>
      <c r="M262" s="171">
        <v>0</v>
      </c>
      <c r="N262" s="237">
        <f>N264+N263</f>
        <v>0</v>
      </c>
      <c r="O262" s="176">
        <f t="shared" si="65"/>
        <v>300000</v>
      </c>
      <c r="P262" s="177">
        <f>P264</f>
        <v>0</v>
      </c>
      <c r="Q262" s="242">
        <f t="shared" si="61"/>
        <v>0</v>
      </c>
    </row>
    <row r="263" spans="2:17" ht="31.5" hidden="1">
      <c r="B263" s="441" t="s">
        <v>38</v>
      </c>
      <c r="C263" s="168" t="s">
        <v>96</v>
      </c>
      <c r="D263" s="169" t="s">
        <v>28</v>
      </c>
      <c r="E263" s="169" t="s">
        <v>149</v>
      </c>
      <c r="F263" s="217" t="s">
        <v>150</v>
      </c>
      <c r="G263" s="170" t="s">
        <v>53</v>
      </c>
      <c r="H263" s="171">
        <v>0</v>
      </c>
      <c r="I263" s="171">
        <v>0</v>
      </c>
      <c r="J263" s="171">
        <v>0</v>
      </c>
      <c r="K263" s="171">
        <f>H263+J263+I263</f>
        <v>0</v>
      </c>
      <c r="L263" s="172"/>
      <c r="M263" s="171">
        <v>0</v>
      </c>
      <c r="N263" s="173">
        <v>0</v>
      </c>
      <c r="O263" s="176">
        <f t="shared" si="65"/>
        <v>0</v>
      </c>
      <c r="P263" s="177"/>
      <c r="Q263" s="242" t="e">
        <f t="shared" si="61"/>
        <v>#DIV/0!</v>
      </c>
    </row>
    <row r="264" spans="2:17" ht="16.5" hidden="1" customHeight="1">
      <c r="B264" s="441" t="s">
        <v>39</v>
      </c>
      <c r="C264" s="168" t="s">
        <v>96</v>
      </c>
      <c r="D264" s="169" t="s">
        <v>28</v>
      </c>
      <c r="E264" s="169" t="s">
        <v>228</v>
      </c>
      <c r="F264" s="217" t="s">
        <v>204</v>
      </c>
      <c r="G264" s="170" t="s">
        <v>54</v>
      </c>
      <c r="H264" s="171">
        <v>300000</v>
      </c>
      <c r="I264" s="171">
        <v>0</v>
      </c>
      <c r="J264" s="171">
        <v>0</v>
      </c>
      <c r="K264" s="171">
        <f>H264+J264+I264</f>
        <v>300000</v>
      </c>
      <c r="L264" s="172"/>
      <c r="M264" s="171">
        <v>0</v>
      </c>
      <c r="N264" s="173">
        <v>0</v>
      </c>
      <c r="O264" s="176">
        <v>250000</v>
      </c>
      <c r="P264" s="177">
        <v>0</v>
      </c>
      <c r="Q264" s="242">
        <f t="shared" si="61"/>
        <v>0</v>
      </c>
    </row>
    <row r="265" spans="2:17" ht="31.5" hidden="1" customHeight="1">
      <c r="B265" s="441" t="s">
        <v>151</v>
      </c>
      <c r="C265" s="168" t="s">
        <v>96</v>
      </c>
      <c r="D265" s="169" t="s">
        <v>28</v>
      </c>
      <c r="E265" s="169" t="s">
        <v>229</v>
      </c>
      <c r="F265" s="217"/>
      <c r="G265" s="170"/>
      <c r="H265" s="171">
        <f>H266+H270</f>
        <v>750000</v>
      </c>
      <c r="I265" s="171">
        <f>I266+I270</f>
        <v>0</v>
      </c>
      <c r="J265" s="171">
        <f>J270</f>
        <v>0</v>
      </c>
      <c r="K265" s="171">
        <f>K266+K270</f>
        <v>750000</v>
      </c>
      <c r="L265" s="172"/>
      <c r="M265" s="171">
        <f>M266+M270</f>
        <v>0</v>
      </c>
      <c r="N265" s="173">
        <f>N270</f>
        <v>0</v>
      </c>
      <c r="O265" s="176">
        <f>O273+O274</f>
        <v>1000000</v>
      </c>
      <c r="P265" s="177">
        <f>P273+P274</f>
        <v>0</v>
      </c>
      <c r="Q265" s="242">
        <f t="shared" si="61"/>
        <v>0</v>
      </c>
    </row>
    <row r="266" spans="2:17" ht="15.75" hidden="1">
      <c r="B266" s="440" t="s">
        <v>153</v>
      </c>
      <c r="C266" s="168" t="s">
        <v>96</v>
      </c>
      <c r="D266" s="169" t="s">
        <v>28</v>
      </c>
      <c r="E266" s="169" t="s">
        <v>152</v>
      </c>
      <c r="F266" s="217" t="s">
        <v>99</v>
      </c>
      <c r="G266" s="170"/>
      <c r="H266" s="171">
        <f t="shared" ref="H266:N268" si="71">H267</f>
        <v>0</v>
      </c>
      <c r="I266" s="171">
        <f t="shared" si="71"/>
        <v>0</v>
      </c>
      <c r="J266" s="171">
        <f t="shared" si="71"/>
        <v>0</v>
      </c>
      <c r="K266" s="171">
        <f t="shared" si="71"/>
        <v>0</v>
      </c>
      <c r="L266" s="172"/>
      <c r="M266" s="171">
        <f t="shared" si="71"/>
        <v>0</v>
      </c>
      <c r="N266" s="173">
        <f t="shared" si="71"/>
        <v>0</v>
      </c>
      <c r="O266" s="176">
        <f t="shared" si="65"/>
        <v>0</v>
      </c>
      <c r="P266" s="177"/>
      <c r="Q266" s="242" t="e">
        <f t="shared" si="61"/>
        <v>#DIV/0!</v>
      </c>
    </row>
    <row r="267" spans="2:17" ht="15.75" hidden="1">
      <c r="B267" s="440" t="s">
        <v>17</v>
      </c>
      <c r="C267" s="168" t="s">
        <v>96</v>
      </c>
      <c r="D267" s="169" t="s">
        <v>28</v>
      </c>
      <c r="E267" s="169" t="s">
        <v>152</v>
      </c>
      <c r="F267" s="217" t="s">
        <v>99</v>
      </c>
      <c r="G267" s="170" t="s">
        <v>18</v>
      </c>
      <c r="H267" s="171">
        <f t="shared" si="71"/>
        <v>0</v>
      </c>
      <c r="I267" s="171">
        <f t="shared" si="71"/>
        <v>0</v>
      </c>
      <c r="J267" s="171">
        <f t="shared" si="71"/>
        <v>0</v>
      </c>
      <c r="K267" s="171">
        <f t="shared" si="71"/>
        <v>0</v>
      </c>
      <c r="L267" s="172"/>
      <c r="M267" s="171">
        <f t="shared" si="71"/>
        <v>0</v>
      </c>
      <c r="N267" s="173">
        <f t="shared" si="71"/>
        <v>0</v>
      </c>
      <c r="O267" s="176">
        <f t="shared" si="65"/>
        <v>0</v>
      </c>
      <c r="P267" s="177"/>
      <c r="Q267" s="242" t="e">
        <f t="shared" si="61"/>
        <v>#DIV/0!</v>
      </c>
    </row>
    <row r="268" spans="2:17" ht="31.5" hidden="1">
      <c r="B268" s="440" t="s">
        <v>82</v>
      </c>
      <c r="C268" s="168" t="s">
        <v>96</v>
      </c>
      <c r="D268" s="169" t="s">
        <v>28</v>
      </c>
      <c r="E268" s="169" t="s">
        <v>152</v>
      </c>
      <c r="F268" s="217" t="s">
        <v>99</v>
      </c>
      <c r="G268" s="170" t="s">
        <v>83</v>
      </c>
      <c r="H268" s="171">
        <f t="shared" si="71"/>
        <v>0</v>
      </c>
      <c r="I268" s="171">
        <f t="shared" si="71"/>
        <v>0</v>
      </c>
      <c r="J268" s="171">
        <f t="shared" si="71"/>
        <v>0</v>
      </c>
      <c r="K268" s="171">
        <f t="shared" si="71"/>
        <v>0</v>
      </c>
      <c r="L268" s="172"/>
      <c r="M268" s="171">
        <f t="shared" si="71"/>
        <v>0</v>
      </c>
      <c r="N268" s="173">
        <f t="shared" si="71"/>
        <v>0</v>
      </c>
      <c r="O268" s="176">
        <f t="shared" si="65"/>
        <v>0</v>
      </c>
      <c r="P268" s="177"/>
      <c r="Q268" s="242" t="e">
        <f t="shared" si="61"/>
        <v>#DIV/0!</v>
      </c>
    </row>
    <row r="269" spans="2:17" ht="47.25" hidden="1">
      <c r="B269" s="440" t="s">
        <v>143</v>
      </c>
      <c r="C269" s="168" t="s">
        <v>96</v>
      </c>
      <c r="D269" s="169" t="s">
        <v>28</v>
      </c>
      <c r="E269" s="169" t="s">
        <v>152</v>
      </c>
      <c r="F269" s="217" t="s">
        <v>99</v>
      </c>
      <c r="G269" s="170" t="s">
        <v>85</v>
      </c>
      <c r="H269" s="171">
        <v>0</v>
      </c>
      <c r="I269" s="171">
        <v>0</v>
      </c>
      <c r="J269" s="171">
        <v>0</v>
      </c>
      <c r="K269" s="171">
        <f>H269+I269+J269</f>
        <v>0</v>
      </c>
      <c r="L269" s="172"/>
      <c r="M269" s="171">
        <v>0</v>
      </c>
      <c r="N269" s="173">
        <v>0</v>
      </c>
      <c r="O269" s="176">
        <f t="shared" si="65"/>
        <v>0</v>
      </c>
      <c r="P269" s="177"/>
      <c r="Q269" s="242" t="e">
        <f t="shared" si="61"/>
        <v>#DIV/0!</v>
      </c>
    </row>
    <row r="270" spans="2:17" ht="15.75" hidden="1">
      <c r="B270" s="440" t="s">
        <v>153</v>
      </c>
      <c r="C270" s="168" t="s">
        <v>96</v>
      </c>
      <c r="D270" s="169" t="s">
        <v>28</v>
      </c>
      <c r="E270" s="169" t="s">
        <v>152</v>
      </c>
      <c r="F270" s="217" t="s">
        <v>154</v>
      </c>
      <c r="G270" s="170"/>
      <c r="H270" s="171">
        <f t="shared" ref="H270:N271" si="72">H271</f>
        <v>750000</v>
      </c>
      <c r="I270" s="171">
        <f t="shared" si="72"/>
        <v>0</v>
      </c>
      <c r="J270" s="171">
        <f t="shared" si="72"/>
        <v>0</v>
      </c>
      <c r="K270" s="171">
        <f t="shared" si="72"/>
        <v>750000</v>
      </c>
      <c r="L270" s="172"/>
      <c r="M270" s="171">
        <f t="shared" si="72"/>
        <v>0</v>
      </c>
      <c r="N270" s="173">
        <f t="shared" si="72"/>
        <v>0</v>
      </c>
      <c r="O270" s="176">
        <f t="shared" si="65"/>
        <v>750000</v>
      </c>
      <c r="P270" s="177">
        <f>P271</f>
        <v>0</v>
      </c>
      <c r="Q270" s="242">
        <f t="shared" si="61"/>
        <v>0</v>
      </c>
    </row>
    <row r="271" spans="2:17" ht="15.75" hidden="1">
      <c r="B271" s="441" t="s">
        <v>17</v>
      </c>
      <c r="C271" s="168" t="s">
        <v>96</v>
      </c>
      <c r="D271" s="169" t="s">
        <v>28</v>
      </c>
      <c r="E271" s="169" t="s">
        <v>152</v>
      </c>
      <c r="F271" s="217" t="s">
        <v>154</v>
      </c>
      <c r="G271" s="170" t="s">
        <v>18</v>
      </c>
      <c r="H271" s="171">
        <f t="shared" si="72"/>
        <v>750000</v>
      </c>
      <c r="I271" s="171">
        <f t="shared" si="72"/>
        <v>0</v>
      </c>
      <c r="J271" s="171">
        <f t="shared" si="72"/>
        <v>0</v>
      </c>
      <c r="K271" s="171">
        <f t="shared" si="72"/>
        <v>750000</v>
      </c>
      <c r="L271" s="172"/>
      <c r="M271" s="171">
        <f t="shared" si="72"/>
        <v>0</v>
      </c>
      <c r="N271" s="173">
        <f t="shared" si="72"/>
        <v>0</v>
      </c>
      <c r="O271" s="176">
        <f t="shared" si="65"/>
        <v>750000</v>
      </c>
      <c r="P271" s="177">
        <f>P272</f>
        <v>0</v>
      </c>
      <c r="Q271" s="242">
        <f t="shared" si="61"/>
        <v>0</v>
      </c>
    </row>
    <row r="272" spans="2:17" ht="15.75" hidden="1">
      <c r="B272" s="441" t="s">
        <v>31</v>
      </c>
      <c r="C272" s="168" t="s">
        <v>96</v>
      </c>
      <c r="D272" s="169" t="s">
        <v>28</v>
      </c>
      <c r="E272" s="169" t="s">
        <v>152</v>
      </c>
      <c r="F272" s="217" t="s">
        <v>154</v>
      </c>
      <c r="G272" s="170" t="s">
        <v>43</v>
      </c>
      <c r="H272" s="171">
        <f t="shared" ref="H272:K272" si="73">H274+H275</f>
        <v>750000</v>
      </c>
      <c r="I272" s="171">
        <f t="shared" si="73"/>
        <v>0</v>
      </c>
      <c r="J272" s="171">
        <f t="shared" si="73"/>
        <v>0</v>
      </c>
      <c r="K272" s="171">
        <f t="shared" si="73"/>
        <v>750000</v>
      </c>
      <c r="L272" s="172"/>
      <c r="M272" s="171">
        <f t="shared" ref="M272:N272" si="74">M274+M275</f>
        <v>0</v>
      </c>
      <c r="N272" s="173">
        <f t="shared" si="74"/>
        <v>0</v>
      </c>
      <c r="O272" s="176">
        <f t="shared" si="65"/>
        <v>750000</v>
      </c>
      <c r="P272" s="177">
        <f>P274+P275</f>
        <v>0</v>
      </c>
      <c r="Q272" s="242">
        <f t="shared" si="61"/>
        <v>0</v>
      </c>
    </row>
    <row r="273" spans="2:18" ht="15.75" hidden="1" customHeight="1">
      <c r="B273" s="440" t="s">
        <v>36</v>
      </c>
      <c r="C273" s="168" t="s">
        <v>96</v>
      </c>
      <c r="D273" s="169" t="s">
        <v>28</v>
      </c>
      <c r="E273" s="169" t="s">
        <v>229</v>
      </c>
      <c r="F273" s="217" t="s">
        <v>159</v>
      </c>
      <c r="G273" s="170" t="s">
        <v>50</v>
      </c>
      <c r="H273" s="171">
        <v>200000</v>
      </c>
      <c r="I273" s="171">
        <v>0</v>
      </c>
      <c r="J273" s="171">
        <v>0</v>
      </c>
      <c r="K273" s="171">
        <f>H273+I273+J273</f>
        <v>200000</v>
      </c>
      <c r="L273" s="172"/>
      <c r="M273" s="171">
        <v>0</v>
      </c>
      <c r="N273" s="173">
        <v>0</v>
      </c>
      <c r="O273" s="176">
        <v>500000</v>
      </c>
      <c r="P273" s="177">
        <v>0</v>
      </c>
      <c r="Q273" s="242">
        <f t="shared" ref="Q273" si="75">P273/O273*100%</f>
        <v>0</v>
      </c>
    </row>
    <row r="274" spans="2:18" ht="47.25" hidden="1">
      <c r="B274" s="440" t="s">
        <v>143</v>
      </c>
      <c r="C274" s="168" t="s">
        <v>96</v>
      </c>
      <c r="D274" s="169" t="s">
        <v>28</v>
      </c>
      <c r="E274" s="169" t="s">
        <v>229</v>
      </c>
      <c r="F274" s="217" t="s">
        <v>159</v>
      </c>
      <c r="G274" s="170" t="s">
        <v>85</v>
      </c>
      <c r="H274" s="171">
        <v>200000</v>
      </c>
      <c r="I274" s="171">
        <v>0</v>
      </c>
      <c r="J274" s="171">
        <v>0</v>
      </c>
      <c r="K274" s="171">
        <f>H274+I274+J274</f>
        <v>200000</v>
      </c>
      <c r="L274" s="172"/>
      <c r="M274" s="171">
        <v>0</v>
      </c>
      <c r="N274" s="173">
        <v>0</v>
      </c>
      <c r="O274" s="176">
        <v>500000</v>
      </c>
      <c r="P274" s="177">
        <v>0</v>
      </c>
      <c r="Q274" s="242">
        <f t="shared" si="61"/>
        <v>0</v>
      </c>
    </row>
    <row r="275" spans="2:18" ht="15.75" hidden="1">
      <c r="B275" s="440" t="s">
        <v>36</v>
      </c>
      <c r="C275" s="168" t="s">
        <v>96</v>
      </c>
      <c r="D275" s="169" t="s">
        <v>28</v>
      </c>
      <c r="E275" s="216" t="s">
        <v>152</v>
      </c>
      <c r="F275" s="217" t="s">
        <v>154</v>
      </c>
      <c r="G275" s="170" t="s">
        <v>50</v>
      </c>
      <c r="H275" s="171">
        <v>550000</v>
      </c>
      <c r="I275" s="171">
        <v>0</v>
      </c>
      <c r="J275" s="171">
        <v>0</v>
      </c>
      <c r="K275" s="171">
        <f>H275+I275+J275</f>
        <v>550000</v>
      </c>
      <c r="L275" s="172"/>
      <c r="M275" s="171">
        <v>0</v>
      </c>
      <c r="N275" s="173">
        <v>0</v>
      </c>
      <c r="O275" s="176">
        <v>0</v>
      </c>
      <c r="P275" s="177">
        <v>0</v>
      </c>
      <c r="Q275" s="242" t="e">
        <f t="shared" si="61"/>
        <v>#DIV/0!</v>
      </c>
    </row>
    <row r="276" spans="2:18" ht="19.5" hidden="1" customHeight="1">
      <c r="B276" s="440" t="s">
        <v>155</v>
      </c>
      <c r="C276" s="168" t="s">
        <v>96</v>
      </c>
      <c r="D276" s="169" t="s">
        <v>28</v>
      </c>
      <c r="E276" s="169" t="s">
        <v>231</v>
      </c>
      <c r="F276" s="217"/>
      <c r="G276" s="170"/>
      <c r="H276" s="171">
        <f>H277</f>
        <v>8000000</v>
      </c>
      <c r="I276" s="171">
        <v>0</v>
      </c>
      <c r="J276" s="171">
        <f>J277</f>
        <v>0</v>
      </c>
      <c r="K276" s="171">
        <f>H276+J276</f>
        <v>8000000</v>
      </c>
      <c r="L276" s="172"/>
      <c r="M276" s="171">
        <v>0</v>
      </c>
      <c r="N276" s="173">
        <f>N277</f>
        <v>0</v>
      </c>
      <c r="O276" s="176">
        <f>O279</f>
        <v>9550000</v>
      </c>
      <c r="P276" s="177">
        <f>P277</f>
        <v>3300000</v>
      </c>
      <c r="Q276" s="242">
        <f t="shared" si="61"/>
        <v>0.34554973821989526</v>
      </c>
    </row>
    <row r="277" spans="2:18" ht="15.75" hidden="1">
      <c r="B277" s="440" t="s">
        <v>17</v>
      </c>
      <c r="C277" s="168" t="s">
        <v>96</v>
      </c>
      <c r="D277" s="169" t="s">
        <v>28</v>
      </c>
      <c r="E277" s="169" t="s">
        <v>156</v>
      </c>
      <c r="F277" s="217" t="s">
        <v>99</v>
      </c>
      <c r="G277" s="170"/>
      <c r="H277" s="171">
        <f>H278</f>
        <v>8000000</v>
      </c>
      <c r="I277" s="171">
        <v>0</v>
      </c>
      <c r="J277" s="171">
        <f>J278</f>
        <v>0</v>
      </c>
      <c r="K277" s="171">
        <f>K278</f>
        <v>8000000</v>
      </c>
      <c r="L277" s="172"/>
      <c r="M277" s="171">
        <v>0</v>
      </c>
      <c r="N277" s="173">
        <f>N278</f>
        <v>0</v>
      </c>
      <c r="O277" s="176">
        <f t="shared" si="65"/>
        <v>8000000</v>
      </c>
      <c r="P277" s="177">
        <f>P278</f>
        <v>3300000</v>
      </c>
      <c r="Q277" s="242">
        <f t="shared" si="61"/>
        <v>0.41249999999999998</v>
      </c>
    </row>
    <row r="278" spans="2:18" ht="16.5" hidden="1" customHeight="1">
      <c r="B278" s="440" t="s">
        <v>82</v>
      </c>
      <c r="C278" s="168" t="s">
        <v>96</v>
      </c>
      <c r="D278" s="169" t="s">
        <v>28</v>
      </c>
      <c r="E278" s="169" t="s">
        <v>156</v>
      </c>
      <c r="F278" s="217" t="s">
        <v>99</v>
      </c>
      <c r="G278" s="170" t="s">
        <v>83</v>
      </c>
      <c r="H278" s="171">
        <f>H279</f>
        <v>8000000</v>
      </c>
      <c r="I278" s="171">
        <v>0</v>
      </c>
      <c r="J278" s="171">
        <f>J279</f>
        <v>0</v>
      </c>
      <c r="K278" s="171">
        <f>K279</f>
        <v>8000000</v>
      </c>
      <c r="L278" s="172"/>
      <c r="M278" s="171">
        <v>0</v>
      </c>
      <c r="N278" s="173">
        <f>N279</f>
        <v>0</v>
      </c>
      <c r="O278" s="176">
        <f t="shared" si="65"/>
        <v>8000000</v>
      </c>
      <c r="P278" s="177">
        <f>P279</f>
        <v>3300000</v>
      </c>
      <c r="Q278" s="242">
        <f t="shared" si="61"/>
        <v>0.41249999999999998</v>
      </c>
    </row>
    <row r="279" spans="2:18" ht="27" hidden="1" customHeight="1">
      <c r="B279" s="440" t="s">
        <v>143</v>
      </c>
      <c r="C279" s="168" t="s">
        <v>96</v>
      </c>
      <c r="D279" s="169" t="s">
        <v>28</v>
      </c>
      <c r="E279" s="169" t="s">
        <v>231</v>
      </c>
      <c r="F279" s="217" t="s">
        <v>159</v>
      </c>
      <c r="G279" s="170" t="s">
        <v>85</v>
      </c>
      <c r="H279" s="171">
        <v>8000000</v>
      </c>
      <c r="I279" s="171">
        <v>0</v>
      </c>
      <c r="J279" s="171">
        <v>0</v>
      </c>
      <c r="K279" s="171">
        <f t="shared" ref="K279:K284" si="76">H279+J279</f>
        <v>8000000</v>
      </c>
      <c r="L279" s="172" t="s">
        <v>157</v>
      </c>
      <c r="M279" s="171">
        <v>0</v>
      </c>
      <c r="N279" s="173">
        <v>0</v>
      </c>
      <c r="O279" s="176">
        <v>9550000</v>
      </c>
      <c r="P279" s="177">
        <v>3300000</v>
      </c>
      <c r="Q279" s="242">
        <f t="shared" si="61"/>
        <v>0.34554973821989526</v>
      </c>
    </row>
    <row r="280" spans="2:18" ht="45.75" hidden="1" customHeight="1">
      <c r="B280" s="440" t="s">
        <v>158</v>
      </c>
      <c r="C280" s="168" t="s">
        <v>96</v>
      </c>
      <c r="D280" s="169" t="s">
        <v>28</v>
      </c>
      <c r="E280" s="169" t="s">
        <v>230</v>
      </c>
      <c r="F280" s="217"/>
      <c r="G280" s="170"/>
      <c r="H280" s="171">
        <f>H281</f>
        <v>4799800</v>
      </c>
      <c r="I280" s="171">
        <f>I281</f>
        <v>0</v>
      </c>
      <c r="J280" s="238">
        <f>J281</f>
        <v>0</v>
      </c>
      <c r="K280" s="171">
        <f t="shared" si="76"/>
        <v>4799800</v>
      </c>
      <c r="L280" s="172"/>
      <c r="M280" s="171">
        <f>M281</f>
        <v>0</v>
      </c>
      <c r="N280" s="239">
        <f>N281</f>
        <v>-169592</v>
      </c>
      <c r="O280" s="176">
        <f>O284+O285+O286+O287+O290+O291+O288+O296+O295</f>
        <v>5168976</v>
      </c>
      <c r="P280" s="177">
        <f>P285+P286+P287+P288+P290+P291+P295+P296</f>
        <v>573255.94999999995</v>
      </c>
      <c r="Q280" s="242">
        <f t="shared" si="61"/>
        <v>0.11090319436576992</v>
      </c>
      <c r="R280" s="48"/>
    </row>
    <row r="281" spans="2:18" ht="15.75" hidden="1">
      <c r="B281" s="432" t="s">
        <v>140</v>
      </c>
      <c r="C281" s="279" t="s">
        <v>96</v>
      </c>
      <c r="D281" s="280" t="s">
        <v>28</v>
      </c>
      <c r="E281" s="288" t="s">
        <v>156</v>
      </c>
      <c r="F281" s="46" t="s">
        <v>159</v>
      </c>
      <c r="G281" s="297"/>
      <c r="H281" s="282">
        <f>H282+H289</f>
        <v>4799800</v>
      </c>
      <c r="I281" s="282">
        <f>I282</f>
        <v>0</v>
      </c>
      <c r="J281" s="351">
        <f>J282+J289</f>
        <v>0</v>
      </c>
      <c r="K281" s="282">
        <f t="shared" si="76"/>
        <v>4799800</v>
      </c>
      <c r="L281" s="273"/>
      <c r="M281" s="282">
        <f>M282</f>
        <v>0</v>
      </c>
      <c r="N281" s="352">
        <f>N282+N289</f>
        <v>-169592</v>
      </c>
      <c r="O281" s="275">
        <f t="shared" si="65"/>
        <v>4630208</v>
      </c>
      <c r="P281" s="287">
        <f>P282+P289</f>
        <v>536055.94999999995</v>
      </c>
      <c r="Q281" s="353">
        <f t="shared" si="61"/>
        <v>0.11577362183297164</v>
      </c>
    </row>
    <row r="282" spans="2:18" ht="15.75" hidden="1">
      <c r="B282" s="439" t="s">
        <v>17</v>
      </c>
      <c r="C282" s="279" t="s">
        <v>96</v>
      </c>
      <c r="D282" s="280" t="s">
        <v>28</v>
      </c>
      <c r="E282" s="288" t="s">
        <v>156</v>
      </c>
      <c r="F282" s="46" t="s">
        <v>159</v>
      </c>
      <c r="G282" s="281" t="s">
        <v>18</v>
      </c>
      <c r="H282" s="282">
        <f>H283+H288</f>
        <v>2700000</v>
      </c>
      <c r="I282" s="282">
        <f>I283</f>
        <v>0</v>
      </c>
      <c r="J282" s="351">
        <f>J283+J288</f>
        <v>0</v>
      </c>
      <c r="K282" s="282">
        <f t="shared" si="76"/>
        <v>2700000</v>
      </c>
      <c r="L282" s="273"/>
      <c r="M282" s="282">
        <f>M283</f>
        <v>0</v>
      </c>
      <c r="N282" s="352">
        <f>N283+N288</f>
        <v>0</v>
      </c>
      <c r="O282" s="275">
        <f t="shared" si="65"/>
        <v>2700000</v>
      </c>
      <c r="P282" s="287">
        <f>P283+P288</f>
        <v>98964.76</v>
      </c>
      <c r="Q282" s="353">
        <f t="shared" si="61"/>
        <v>3.6653614814814814E-2</v>
      </c>
    </row>
    <row r="283" spans="2:18" ht="15.75" hidden="1">
      <c r="B283" s="439" t="s">
        <v>31</v>
      </c>
      <c r="C283" s="279" t="s">
        <v>96</v>
      </c>
      <c r="D283" s="280" t="s">
        <v>28</v>
      </c>
      <c r="E283" s="288" t="s">
        <v>156</v>
      </c>
      <c r="F283" s="46" t="s">
        <v>159</v>
      </c>
      <c r="G283" s="281" t="s">
        <v>43</v>
      </c>
      <c r="H283" s="282">
        <f>H284+H285+H286+H287</f>
        <v>2700000</v>
      </c>
      <c r="I283" s="282">
        <f>I284+I285+I286+I287</f>
        <v>0</v>
      </c>
      <c r="J283" s="354">
        <f>J284+J286+J287+J285</f>
        <v>0</v>
      </c>
      <c r="K283" s="282">
        <f t="shared" si="76"/>
        <v>2700000</v>
      </c>
      <c r="L283" s="273"/>
      <c r="M283" s="282">
        <f>M284+M285+M286+M287</f>
        <v>0</v>
      </c>
      <c r="N283" s="355">
        <f>N284+N286+N287+N285</f>
        <v>0</v>
      </c>
      <c r="O283" s="275">
        <f t="shared" si="65"/>
        <v>2700000</v>
      </c>
      <c r="P283" s="287">
        <f>P284+P285+P286+P287</f>
        <v>98964.76</v>
      </c>
      <c r="Q283" s="353">
        <f t="shared" si="61"/>
        <v>3.6653614814814814E-2</v>
      </c>
    </row>
    <row r="284" spans="2:18" ht="15.75" hidden="1">
      <c r="B284" s="439" t="s">
        <v>33</v>
      </c>
      <c r="C284" s="279" t="s">
        <v>96</v>
      </c>
      <c r="D284" s="280" t="s">
        <v>28</v>
      </c>
      <c r="E284" s="280" t="s">
        <v>230</v>
      </c>
      <c r="F284" s="46" t="s">
        <v>204</v>
      </c>
      <c r="G284" s="281" t="s">
        <v>45</v>
      </c>
      <c r="H284" s="282">
        <v>400000</v>
      </c>
      <c r="I284" s="282">
        <v>0</v>
      </c>
      <c r="J284" s="351">
        <v>0</v>
      </c>
      <c r="K284" s="282">
        <f t="shared" si="76"/>
        <v>400000</v>
      </c>
      <c r="L284" s="273"/>
      <c r="M284" s="282">
        <v>0</v>
      </c>
      <c r="N284" s="352">
        <v>0</v>
      </c>
      <c r="O284" s="275">
        <v>0</v>
      </c>
      <c r="P284" s="287">
        <v>0</v>
      </c>
      <c r="Q284" s="353" t="s">
        <v>202</v>
      </c>
    </row>
    <row r="285" spans="2:18" ht="15.75" hidden="1">
      <c r="B285" s="439" t="s">
        <v>46</v>
      </c>
      <c r="C285" s="279" t="s">
        <v>96</v>
      </c>
      <c r="D285" s="280" t="s">
        <v>28</v>
      </c>
      <c r="E285" s="280" t="s">
        <v>230</v>
      </c>
      <c r="F285" s="46" t="s">
        <v>204</v>
      </c>
      <c r="G285" s="281" t="s">
        <v>47</v>
      </c>
      <c r="H285" s="282">
        <v>100000</v>
      </c>
      <c r="I285" s="282">
        <v>0</v>
      </c>
      <c r="J285" s="351">
        <v>0</v>
      </c>
      <c r="K285" s="282">
        <f>H285+I285+J285</f>
        <v>100000</v>
      </c>
      <c r="L285" s="273"/>
      <c r="M285" s="282">
        <v>0</v>
      </c>
      <c r="N285" s="352">
        <v>0</v>
      </c>
      <c r="O285" s="275">
        <v>800000</v>
      </c>
      <c r="P285" s="287">
        <v>4617.8999999999996</v>
      </c>
      <c r="Q285" s="353">
        <f t="shared" si="61"/>
        <v>5.7723749999999997E-3</v>
      </c>
      <c r="R285" s="48"/>
    </row>
    <row r="286" spans="2:18" ht="15.75" hidden="1">
      <c r="B286" s="439" t="s">
        <v>34</v>
      </c>
      <c r="C286" s="279" t="s">
        <v>96</v>
      </c>
      <c r="D286" s="280" t="s">
        <v>28</v>
      </c>
      <c r="E286" s="280" t="s">
        <v>230</v>
      </c>
      <c r="F286" s="46" t="s">
        <v>204</v>
      </c>
      <c r="G286" s="281" t="s">
        <v>48</v>
      </c>
      <c r="H286" s="282">
        <v>1100000</v>
      </c>
      <c r="I286" s="282">
        <v>0</v>
      </c>
      <c r="J286" s="351">
        <v>0</v>
      </c>
      <c r="K286" s="282">
        <f>H286+I286+J286</f>
        <v>1100000</v>
      </c>
      <c r="L286" s="273"/>
      <c r="M286" s="282">
        <v>131000</v>
      </c>
      <c r="N286" s="352">
        <v>0</v>
      </c>
      <c r="O286" s="275">
        <v>1100000</v>
      </c>
      <c r="P286" s="287">
        <v>94346.86</v>
      </c>
      <c r="Q286" s="353">
        <f t="shared" si="61"/>
        <v>8.5769872727272725E-2</v>
      </c>
    </row>
    <row r="287" spans="2:18" ht="15.75" hidden="1">
      <c r="B287" s="439" t="s">
        <v>35</v>
      </c>
      <c r="C287" s="279" t="s">
        <v>96</v>
      </c>
      <c r="D287" s="280" t="s">
        <v>28</v>
      </c>
      <c r="E287" s="280" t="s">
        <v>230</v>
      </c>
      <c r="F287" s="46" t="s">
        <v>204</v>
      </c>
      <c r="G287" s="281" t="s">
        <v>50</v>
      </c>
      <c r="H287" s="282">
        <v>1100000</v>
      </c>
      <c r="I287" s="282">
        <v>0</v>
      </c>
      <c r="J287" s="351">
        <v>0</v>
      </c>
      <c r="K287" s="282">
        <f>H287+I287+J287</f>
        <v>1100000</v>
      </c>
      <c r="L287" s="273"/>
      <c r="M287" s="282">
        <v>-131000</v>
      </c>
      <c r="N287" s="352">
        <v>0</v>
      </c>
      <c r="O287" s="275">
        <v>1300000</v>
      </c>
      <c r="P287" s="287">
        <v>0</v>
      </c>
      <c r="Q287" s="353">
        <f t="shared" si="61"/>
        <v>0</v>
      </c>
      <c r="R287" s="48"/>
    </row>
    <row r="288" spans="2:18" ht="15.75" hidden="1">
      <c r="B288" s="439" t="s">
        <v>36</v>
      </c>
      <c r="C288" s="279" t="s">
        <v>96</v>
      </c>
      <c r="D288" s="280" t="s">
        <v>28</v>
      </c>
      <c r="E288" s="280" t="s">
        <v>230</v>
      </c>
      <c r="F288" s="46" t="s">
        <v>204</v>
      </c>
      <c r="G288" s="281" t="s">
        <v>51</v>
      </c>
      <c r="H288" s="282">
        <v>0</v>
      </c>
      <c r="I288" s="282">
        <f t="shared" ref="I288" si="77">I289</f>
        <v>0</v>
      </c>
      <c r="J288" s="351">
        <v>0</v>
      </c>
      <c r="K288" s="282">
        <f>H288+J288</f>
        <v>0</v>
      </c>
      <c r="L288" s="273"/>
      <c r="M288" s="282">
        <f t="shared" ref="M288" si="78">M289</f>
        <v>0</v>
      </c>
      <c r="N288" s="352">
        <v>0</v>
      </c>
      <c r="O288" s="275">
        <v>5000</v>
      </c>
      <c r="P288" s="287">
        <v>0</v>
      </c>
      <c r="Q288" s="353">
        <f t="shared" si="61"/>
        <v>0</v>
      </c>
    </row>
    <row r="289" spans="2:17" ht="15.75" hidden="1">
      <c r="B289" s="439" t="s">
        <v>37</v>
      </c>
      <c r="C289" s="279" t="s">
        <v>96</v>
      </c>
      <c r="D289" s="280" t="s">
        <v>28</v>
      </c>
      <c r="E289" s="280" t="s">
        <v>156</v>
      </c>
      <c r="F289" s="46" t="s">
        <v>159</v>
      </c>
      <c r="G289" s="281" t="s">
        <v>52</v>
      </c>
      <c r="H289" s="282">
        <f>H290+H291</f>
        <v>2099800</v>
      </c>
      <c r="I289" s="282">
        <f>I290+I291</f>
        <v>0</v>
      </c>
      <c r="J289" s="351">
        <f>J290+J291</f>
        <v>0</v>
      </c>
      <c r="K289" s="282">
        <f>H289+J289</f>
        <v>2099800</v>
      </c>
      <c r="L289" s="273"/>
      <c r="M289" s="282">
        <f>M290+M291</f>
        <v>0</v>
      </c>
      <c r="N289" s="352">
        <f>N290+N291</f>
        <v>-169592</v>
      </c>
      <c r="O289" s="275">
        <f t="shared" si="65"/>
        <v>1930208</v>
      </c>
      <c r="P289" s="287">
        <f>P290+P291</f>
        <v>437091.19</v>
      </c>
      <c r="Q289" s="353">
        <f t="shared" si="61"/>
        <v>0.22644771444321027</v>
      </c>
    </row>
    <row r="290" spans="2:17" ht="15.75" hidden="1" customHeight="1">
      <c r="B290" s="439" t="s">
        <v>38</v>
      </c>
      <c r="C290" s="279" t="s">
        <v>96</v>
      </c>
      <c r="D290" s="280" t="s">
        <v>28</v>
      </c>
      <c r="E290" s="280" t="s">
        <v>230</v>
      </c>
      <c r="F290" s="46" t="s">
        <v>204</v>
      </c>
      <c r="G290" s="281" t="s">
        <v>53</v>
      </c>
      <c r="H290" s="282">
        <v>400000</v>
      </c>
      <c r="I290" s="282">
        <v>0</v>
      </c>
      <c r="J290" s="351">
        <v>0</v>
      </c>
      <c r="K290" s="282">
        <f>H290+I290+J290</f>
        <v>400000</v>
      </c>
      <c r="L290" s="318">
        <v>1</v>
      </c>
      <c r="M290" s="282">
        <v>200000</v>
      </c>
      <c r="N290" s="352">
        <v>0</v>
      </c>
      <c r="O290" s="275">
        <v>900000</v>
      </c>
      <c r="P290" s="287">
        <v>195716.09</v>
      </c>
      <c r="Q290" s="353">
        <f t="shared" si="61"/>
        <v>0.21746232222222223</v>
      </c>
    </row>
    <row r="291" spans="2:17" ht="15.75" hidden="1" customHeight="1">
      <c r="B291" s="439" t="s">
        <v>39</v>
      </c>
      <c r="C291" s="279" t="s">
        <v>96</v>
      </c>
      <c r="D291" s="280" t="s">
        <v>28</v>
      </c>
      <c r="E291" s="280" t="s">
        <v>230</v>
      </c>
      <c r="F291" s="47" t="s">
        <v>204</v>
      </c>
      <c r="G291" s="281" t="s">
        <v>54</v>
      </c>
      <c r="H291" s="282">
        <v>1699800</v>
      </c>
      <c r="I291" s="282">
        <v>0</v>
      </c>
      <c r="J291" s="351">
        <v>0</v>
      </c>
      <c r="K291" s="282">
        <f>H291+I291+J291</f>
        <v>1699800</v>
      </c>
      <c r="L291" s="273"/>
      <c r="M291" s="282">
        <v>-200000</v>
      </c>
      <c r="N291" s="352">
        <v>-169592</v>
      </c>
      <c r="O291" s="275">
        <v>595000</v>
      </c>
      <c r="P291" s="287">
        <v>241375.1</v>
      </c>
      <c r="Q291" s="353">
        <f t="shared" si="61"/>
        <v>0.40567243697478994</v>
      </c>
    </row>
    <row r="292" spans="2:17" ht="31.5" hidden="1">
      <c r="B292" s="442" t="s">
        <v>160</v>
      </c>
      <c r="C292" s="356" t="s">
        <v>96</v>
      </c>
      <c r="D292" s="356" t="s">
        <v>28</v>
      </c>
      <c r="E292" s="357" t="s">
        <v>161</v>
      </c>
      <c r="F292" s="358"/>
      <c r="G292" s="297"/>
      <c r="H292" s="298">
        <f>H293</f>
        <v>0</v>
      </c>
      <c r="I292" s="298"/>
      <c r="J292" s="298">
        <f t="shared" ref="J292:J293" si="79">J293</f>
        <v>0</v>
      </c>
      <c r="K292" s="298">
        <f t="shared" ref="K292:K305" si="80">H292+J292</f>
        <v>0</v>
      </c>
      <c r="L292" s="299"/>
      <c r="M292" s="298"/>
      <c r="N292" s="300">
        <f t="shared" ref="N292:N293" si="81">N293</f>
        <v>0</v>
      </c>
      <c r="O292" s="275">
        <f t="shared" si="65"/>
        <v>0</v>
      </c>
      <c r="P292" s="290">
        <v>606093.24</v>
      </c>
      <c r="Q292" s="353" t="e">
        <f t="shared" si="61"/>
        <v>#DIV/0!</v>
      </c>
    </row>
    <row r="293" spans="2:17" ht="15.75" hidden="1">
      <c r="B293" s="434" t="s">
        <v>17</v>
      </c>
      <c r="C293" s="359" t="s">
        <v>96</v>
      </c>
      <c r="D293" s="359" t="s">
        <v>28</v>
      </c>
      <c r="E293" s="159" t="s">
        <v>161</v>
      </c>
      <c r="F293" s="179"/>
      <c r="G293" s="281"/>
      <c r="H293" s="282">
        <f>H294</f>
        <v>0</v>
      </c>
      <c r="I293" s="282"/>
      <c r="J293" s="282">
        <f t="shared" si="79"/>
        <v>0</v>
      </c>
      <c r="K293" s="282">
        <f t="shared" si="80"/>
        <v>0</v>
      </c>
      <c r="L293" s="273"/>
      <c r="M293" s="282"/>
      <c r="N293" s="305">
        <f t="shared" si="81"/>
        <v>0</v>
      </c>
      <c r="O293" s="275">
        <f t="shared" si="65"/>
        <v>0</v>
      </c>
      <c r="P293" s="290">
        <v>606093.24</v>
      </c>
      <c r="Q293" s="353" t="e">
        <f t="shared" ref="Q293:Q295" si="82">P293/O293*100%</f>
        <v>#DIV/0!</v>
      </c>
    </row>
    <row r="294" spans="2:17" ht="15.75" hidden="1">
      <c r="B294" s="443" t="s">
        <v>36</v>
      </c>
      <c r="C294" s="359" t="s">
        <v>96</v>
      </c>
      <c r="D294" s="359" t="s">
        <v>28</v>
      </c>
      <c r="E294" s="360" t="s">
        <v>161</v>
      </c>
      <c r="F294" s="311" t="s">
        <v>16</v>
      </c>
      <c r="G294" s="311" t="s">
        <v>51</v>
      </c>
      <c r="H294" s="312">
        <v>0</v>
      </c>
      <c r="I294" s="312"/>
      <c r="J294" s="312">
        <v>0</v>
      </c>
      <c r="K294" s="312">
        <f t="shared" si="80"/>
        <v>0</v>
      </c>
      <c r="L294" s="273"/>
      <c r="M294" s="312"/>
      <c r="N294" s="313">
        <v>0</v>
      </c>
      <c r="O294" s="275">
        <f t="shared" si="65"/>
        <v>0</v>
      </c>
      <c r="P294" s="287">
        <v>606093.24</v>
      </c>
      <c r="Q294" s="353" t="e">
        <f t="shared" si="82"/>
        <v>#DIV/0!</v>
      </c>
    </row>
    <row r="295" spans="2:17" ht="15.75" hidden="1">
      <c r="B295" s="443" t="s">
        <v>33</v>
      </c>
      <c r="C295" s="279" t="s">
        <v>96</v>
      </c>
      <c r="D295" s="280" t="s">
        <v>28</v>
      </c>
      <c r="E295" s="280" t="s">
        <v>231</v>
      </c>
      <c r="F295" s="47" t="s">
        <v>204</v>
      </c>
      <c r="G295" s="281" t="s">
        <v>45</v>
      </c>
      <c r="H295" s="312"/>
      <c r="I295" s="312"/>
      <c r="J295" s="312"/>
      <c r="K295" s="312"/>
      <c r="L295" s="273"/>
      <c r="M295" s="312"/>
      <c r="N295" s="313"/>
      <c r="O295" s="275">
        <v>50000</v>
      </c>
      <c r="P295" s="287">
        <v>37200</v>
      </c>
      <c r="Q295" s="353">
        <f t="shared" si="82"/>
        <v>0.74399999999999999</v>
      </c>
    </row>
    <row r="296" spans="2:17" ht="15.75" hidden="1">
      <c r="B296" s="443" t="s">
        <v>248</v>
      </c>
      <c r="C296" s="279" t="s">
        <v>96</v>
      </c>
      <c r="D296" s="280" t="s">
        <v>28</v>
      </c>
      <c r="E296" s="280" t="s">
        <v>231</v>
      </c>
      <c r="F296" s="47" t="s">
        <v>204</v>
      </c>
      <c r="G296" s="281" t="s">
        <v>54</v>
      </c>
      <c r="H296" s="312"/>
      <c r="I296" s="312"/>
      <c r="J296" s="312"/>
      <c r="K296" s="312"/>
      <c r="L296" s="273"/>
      <c r="M296" s="312"/>
      <c r="N296" s="313"/>
      <c r="O296" s="289">
        <v>418976</v>
      </c>
      <c r="P296" s="290">
        <v>0</v>
      </c>
      <c r="Q296" s="361">
        <f t="shared" ref="Q296" si="83">P296/O296*100%</f>
        <v>0</v>
      </c>
    </row>
    <row r="297" spans="2:17" ht="30" customHeight="1">
      <c r="B297" s="496" t="s">
        <v>162</v>
      </c>
      <c r="C297" s="508" t="s">
        <v>58</v>
      </c>
      <c r="D297" s="508"/>
      <c r="E297" s="509"/>
      <c r="F297" s="508"/>
      <c r="G297" s="508"/>
      <c r="H297" s="489">
        <f t="shared" ref="H297:H302" si="84">H298</f>
        <v>300000</v>
      </c>
      <c r="I297" s="489">
        <f t="shared" ref="I297" si="85">I298</f>
        <v>0</v>
      </c>
      <c r="J297" s="510">
        <f t="shared" ref="I297:J302" si="86">J298</f>
        <v>0</v>
      </c>
      <c r="K297" s="489">
        <f t="shared" si="80"/>
        <v>300000</v>
      </c>
      <c r="L297" s="500"/>
      <c r="M297" s="489">
        <f t="shared" ref="M297:N302" si="87">M298</f>
        <v>0</v>
      </c>
      <c r="N297" s="510">
        <f t="shared" si="87"/>
        <v>0</v>
      </c>
      <c r="O297" s="493">
        <f>O299</f>
        <v>543000</v>
      </c>
      <c r="P297" s="494">
        <v>338064.89</v>
      </c>
      <c r="Q297" s="495">
        <f t="shared" ref="Q297:Q358" si="88">P297/O297*100%</f>
        <v>0.62258727440147332</v>
      </c>
    </row>
    <row r="298" spans="2:17" ht="30" hidden="1" customHeight="1">
      <c r="B298" s="511" t="s">
        <v>163</v>
      </c>
      <c r="C298" s="512" t="s">
        <v>58</v>
      </c>
      <c r="D298" s="513" t="s">
        <v>58</v>
      </c>
      <c r="E298" s="514"/>
      <c r="F298" s="515"/>
      <c r="G298" s="516"/>
      <c r="H298" s="517">
        <f t="shared" si="84"/>
        <v>300000</v>
      </c>
      <c r="I298" s="517">
        <f t="shared" si="86"/>
        <v>0</v>
      </c>
      <c r="J298" s="517">
        <f t="shared" si="86"/>
        <v>0</v>
      </c>
      <c r="K298" s="517">
        <f t="shared" si="80"/>
        <v>300000</v>
      </c>
      <c r="L298" s="518"/>
      <c r="M298" s="517">
        <f t="shared" si="87"/>
        <v>0</v>
      </c>
      <c r="N298" s="519">
        <f t="shared" si="87"/>
        <v>0</v>
      </c>
      <c r="O298" s="520">
        <f t="shared" si="65"/>
        <v>300000</v>
      </c>
      <c r="P298" s="521">
        <f t="shared" ref="P298:P302" si="89">P299</f>
        <v>338064.89</v>
      </c>
      <c r="Q298" s="522">
        <f t="shared" si="88"/>
        <v>1.1268829666666667</v>
      </c>
    </row>
    <row r="299" spans="2:17" ht="30" customHeight="1">
      <c r="B299" s="149" t="s">
        <v>163</v>
      </c>
      <c r="C299" s="243" t="s">
        <v>58</v>
      </c>
      <c r="D299" s="244" t="s">
        <v>58</v>
      </c>
      <c r="E299" s="196" t="s">
        <v>232</v>
      </c>
      <c r="F299" s="245"/>
      <c r="G299" s="246"/>
      <c r="H299" s="133">
        <f t="shared" si="84"/>
        <v>300000</v>
      </c>
      <c r="I299" s="133">
        <f t="shared" si="86"/>
        <v>0</v>
      </c>
      <c r="J299" s="133">
        <f t="shared" si="86"/>
        <v>0</v>
      </c>
      <c r="K299" s="133">
        <f t="shared" si="80"/>
        <v>300000</v>
      </c>
      <c r="L299" s="160"/>
      <c r="M299" s="133">
        <f t="shared" si="87"/>
        <v>0</v>
      </c>
      <c r="N299" s="136">
        <f t="shared" si="87"/>
        <v>0</v>
      </c>
      <c r="O299" s="156">
        <v>543000</v>
      </c>
      <c r="P299" s="100">
        <v>338064.89</v>
      </c>
      <c r="Q299" s="481">
        <f t="shared" si="88"/>
        <v>0.62258727440147332</v>
      </c>
    </row>
    <row r="300" spans="2:17" hidden="1">
      <c r="B300" s="278" t="s">
        <v>165</v>
      </c>
      <c r="C300" s="362" t="s">
        <v>58</v>
      </c>
      <c r="D300" s="363" t="s">
        <v>58</v>
      </c>
      <c r="E300" s="267" t="s">
        <v>164</v>
      </c>
      <c r="F300" s="364" t="s">
        <v>166</v>
      </c>
      <c r="G300" s="365"/>
      <c r="H300" s="282">
        <f t="shared" si="84"/>
        <v>300000</v>
      </c>
      <c r="I300" s="282">
        <f t="shared" si="86"/>
        <v>0</v>
      </c>
      <c r="J300" s="282">
        <f t="shared" si="86"/>
        <v>0</v>
      </c>
      <c r="K300" s="282">
        <f t="shared" si="80"/>
        <v>300000</v>
      </c>
      <c r="L300" s="273"/>
      <c r="M300" s="282">
        <f t="shared" si="87"/>
        <v>0</v>
      </c>
      <c r="N300" s="305">
        <f t="shared" si="87"/>
        <v>0</v>
      </c>
      <c r="O300" s="275">
        <f t="shared" si="65"/>
        <v>300000</v>
      </c>
      <c r="P300" s="287">
        <f t="shared" si="89"/>
        <v>0</v>
      </c>
      <c r="Q300" s="277">
        <f t="shared" si="88"/>
        <v>0</v>
      </c>
    </row>
    <row r="301" spans="2:17" hidden="1">
      <c r="B301" s="283" t="s">
        <v>17</v>
      </c>
      <c r="C301" s="362" t="s">
        <v>58</v>
      </c>
      <c r="D301" s="363" t="s">
        <v>58</v>
      </c>
      <c r="E301" s="267" t="s">
        <v>164</v>
      </c>
      <c r="F301" s="364" t="s">
        <v>166</v>
      </c>
      <c r="G301" s="366" t="s">
        <v>18</v>
      </c>
      <c r="H301" s="282">
        <f t="shared" si="84"/>
        <v>300000</v>
      </c>
      <c r="I301" s="282">
        <f t="shared" si="86"/>
        <v>0</v>
      </c>
      <c r="J301" s="282">
        <f t="shared" si="86"/>
        <v>0</v>
      </c>
      <c r="K301" s="282">
        <f t="shared" si="80"/>
        <v>300000</v>
      </c>
      <c r="L301" s="273"/>
      <c r="M301" s="282">
        <f t="shared" si="87"/>
        <v>0</v>
      </c>
      <c r="N301" s="305">
        <f t="shared" si="87"/>
        <v>0</v>
      </c>
      <c r="O301" s="275">
        <f t="shared" si="65"/>
        <v>300000</v>
      </c>
      <c r="P301" s="287">
        <f t="shared" si="89"/>
        <v>0</v>
      </c>
      <c r="Q301" s="277">
        <f t="shared" si="88"/>
        <v>0</v>
      </c>
    </row>
    <row r="302" spans="2:17" hidden="1">
      <c r="B302" s="283" t="s">
        <v>114</v>
      </c>
      <c r="C302" s="362" t="s">
        <v>58</v>
      </c>
      <c r="D302" s="363" t="s">
        <v>58</v>
      </c>
      <c r="E302" s="267" t="s">
        <v>164</v>
      </c>
      <c r="F302" s="364" t="s">
        <v>166</v>
      </c>
      <c r="G302" s="366" t="s">
        <v>43</v>
      </c>
      <c r="H302" s="282">
        <f t="shared" si="84"/>
        <v>300000</v>
      </c>
      <c r="I302" s="282">
        <f t="shared" si="86"/>
        <v>0</v>
      </c>
      <c r="J302" s="282">
        <f t="shared" si="86"/>
        <v>0</v>
      </c>
      <c r="K302" s="282">
        <f t="shared" si="80"/>
        <v>300000</v>
      </c>
      <c r="L302" s="273"/>
      <c r="M302" s="282">
        <f t="shared" si="87"/>
        <v>0</v>
      </c>
      <c r="N302" s="305">
        <f t="shared" si="87"/>
        <v>0</v>
      </c>
      <c r="O302" s="275">
        <f t="shared" ref="O302:O365" si="90">K302+M302+N302</f>
        <v>300000</v>
      </c>
      <c r="P302" s="287">
        <f t="shared" si="89"/>
        <v>0</v>
      </c>
      <c r="Q302" s="277">
        <f t="shared" si="88"/>
        <v>0</v>
      </c>
    </row>
    <row r="303" spans="2:17" hidden="1">
      <c r="B303" s="278" t="s">
        <v>92</v>
      </c>
      <c r="C303" s="362" t="s">
        <v>58</v>
      </c>
      <c r="D303" s="363" t="s">
        <v>58</v>
      </c>
      <c r="E303" s="267" t="s">
        <v>232</v>
      </c>
      <c r="F303" s="364" t="s">
        <v>166</v>
      </c>
      <c r="G303" s="366" t="s">
        <v>50</v>
      </c>
      <c r="H303" s="282">
        <v>300000</v>
      </c>
      <c r="I303" s="282">
        <v>0</v>
      </c>
      <c r="J303" s="282">
        <v>0</v>
      </c>
      <c r="K303" s="282">
        <f t="shared" si="80"/>
        <v>300000</v>
      </c>
      <c r="L303" s="273"/>
      <c r="M303" s="282">
        <v>0</v>
      </c>
      <c r="N303" s="305">
        <v>0</v>
      </c>
      <c r="O303" s="275">
        <v>400000</v>
      </c>
      <c r="P303" s="287">
        <v>0</v>
      </c>
      <c r="Q303" s="277">
        <f t="shared" si="88"/>
        <v>0</v>
      </c>
    </row>
    <row r="304" spans="2:17" ht="24" customHeight="1">
      <c r="B304" s="496" t="s">
        <v>167</v>
      </c>
      <c r="C304" s="523" t="s">
        <v>105</v>
      </c>
      <c r="D304" s="524"/>
      <c r="E304" s="525"/>
      <c r="F304" s="526"/>
      <c r="G304" s="508"/>
      <c r="H304" s="489">
        <f>H305</f>
        <v>18500000</v>
      </c>
      <c r="I304" s="489">
        <f t="shared" ref="I304:I314" si="91">I305</f>
        <v>0</v>
      </c>
      <c r="J304" s="527">
        <f>J306+J311+J320+J324</f>
        <v>0</v>
      </c>
      <c r="K304" s="489">
        <f t="shared" si="80"/>
        <v>18500000</v>
      </c>
      <c r="L304" s="491"/>
      <c r="M304" s="489">
        <f t="shared" ref="M304:N314" si="92">M305</f>
        <v>0</v>
      </c>
      <c r="N304" s="528">
        <f>N306+N311+N320+N324</f>
        <v>169592</v>
      </c>
      <c r="O304" s="493">
        <f>O311+O320+O324+O316</f>
        <v>18500000</v>
      </c>
      <c r="P304" s="494">
        <f>P311+P320+P324+P316</f>
        <v>9160271.0700000003</v>
      </c>
      <c r="Q304" s="495">
        <f t="shared" si="88"/>
        <v>0.49514978756756756</v>
      </c>
    </row>
    <row r="305" spans="2:17" ht="14.25" hidden="1">
      <c r="B305" s="323" t="s">
        <v>168</v>
      </c>
      <c r="C305" s="367" t="s">
        <v>105</v>
      </c>
      <c r="D305" s="368" t="s">
        <v>9</v>
      </c>
      <c r="E305" s="369"/>
      <c r="F305" s="370"/>
      <c r="G305" s="371"/>
      <c r="H305" s="321">
        <f>H311+H324</f>
        <v>18500000</v>
      </c>
      <c r="I305" s="321">
        <f>I311</f>
        <v>0</v>
      </c>
      <c r="J305" s="321">
        <f>J311</f>
        <v>0</v>
      </c>
      <c r="K305" s="321">
        <f t="shared" si="80"/>
        <v>18500000</v>
      </c>
      <c r="L305" s="322"/>
      <c r="M305" s="321">
        <f>M311</f>
        <v>0</v>
      </c>
      <c r="N305" s="329">
        <f>N311</f>
        <v>0</v>
      </c>
      <c r="O305" s="330">
        <f>O311+O320+O324</f>
        <v>18500000</v>
      </c>
      <c r="P305" s="276">
        <f>P311+P320+P324</f>
        <v>9160271.0700000003</v>
      </c>
      <c r="Q305" s="277">
        <f t="shared" si="88"/>
        <v>0.49514978756756756</v>
      </c>
    </row>
    <row r="306" spans="2:17" hidden="1">
      <c r="B306" s="372" t="s">
        <v>169</v>
      </c>
      <c r="C306" s="373" t="s">
        <v>105</v>
      </c>
      <c r="D306" s="374" t="s">
        <v>9</v>
      </c>
      <c r="E306" s="375" t="s">
        <v>170</v>
      </c>
      <c r="F306" s="376"/>
      <c r="G306" s="314"/>
      <c r="H306" s="298">
        <f t="shared" ref="H306:K307" si="93">H307</f>
        <v>0</v>
      </c>
      <c r="I306" s="298">
        <f>I309+I310</f>
        <v>0</v>
      </c>
      <c r="J306" s="298">
        <f t="shared" si="93"/>
        <v>0</v>
      </c>
      <c r="K306" s="298">
        <f>K309+K310</f>
        <v>0</v>
      </c>
      <c r="L306" s="299"/>
      <c r="M306" s="298">
        <f>M309+M310</f>
        <v>0</v>
      </c>
      <c r="N306" s="300">
        <f t="shared" ref="M306:N307" si="94">N307</f>
        <v>0</v>
      </c>
      <c r="O306" s="275">
        <f t="shared" si="90"/>
        <v>0</v>
      </c>
      <c r="P306" s="276"/>
      <c r="Q306" s="277" t="e">
        <f t="shared" si="88"/>
        <v>#DIV/0!</v>
      </c>
    </row>
    <row r="307" spans="2:17" ht="25.5" hidden="1">
      <c r="B307" s="346" t="s">
        <v>160</v>
      </c>
      <c r="C307" s="279" t="s">
        <v>105</v>
      </c>
      <c r="D307" s="280" t="s">
        <v>9</v>
      </c>
      <c r="E307" s="288" t="s">
        <v>170</v>
      </c>
      <c r="F307" s="46" t="s">
        <v>171</v>
      </c>
      <c r="G307" s="281"/>
      <c r="H307" s="282">
        <f t="shared" si="93"/>
        <v>0</v>
      </c>
      <c r="I307" s="282">
        <f t="shared" si="93"/>
        <v>0</v>
      </c>
      <c r="J307" s="282">
        <f t="shared" si="93"/>
        <v>0</v>
      </c>
      <c r="K307" s="282">
        <f t="shared" si="93"/>
        <v>0</v>
      </c>
      <c r="L307" s="273"/>
      <c r="M307" s="282">
        <f t="shared" si="94"/>
        <v>0</v>
      </c>
      <c r="N307" s="305">
        <f t="shared" si="94"/>
        <v>0</v>
      </c>
      <c r="O307" s="275">
        <f t="shared" si="90"/>
        <v>0</v>
      </c>
      <c r="P307" s="276"/>
      <c r="Q307" s="277" t="e">
        <f t="shared" si="88"/>
        <v>#DIV/0!</v>
      </c>
    </row>
    <row r="308" spans="2:17" hidden="1">
      <c r="B308" s="346" t="s">
        <v>37</v>
      </c>
      <c r="C308" s="279" t="s">
        <v>105</v>
      </c>
      <c r="D308" s="280" t="s">
        <v>9</v>
      </c>
      <c r="E308" s="288" t="s">
        <v>170</v>
      </c>
      <c r="F308" s="46" t="s">
        <v>171</v>
      </c>
      <c r="G308" s="281" t="s">
        <v>52</v>
      </c>
      <c r="H308" s="282">
        <f t="shared" ref="H308:K308" si="95">H310</f>
        <v>0</v>
      </c>
      <c r="I308" s="282">
        <f t="shared" si="95"/>
        <v>0</v>
      </c>
      <c r="J308" s="282">
        <f t="shared" si="95"/>
        <v>0</v>
      </c>
      <c r="K308" s="282">
        <f t="shared" si="95"/>
        <v>0</v>
      </c>
      <c r="L308" s="273"/>
      <c r="M308" s="282">
        <f t="shared" ref="M308:N308" si="96">M310</f>
        <v>0</v>
      </c>
      <c r="N308" s="305">
        <f t="shared" si="96"/>
        <v>0</v>
      </c>
      <c r="O308" s="275">
        <f t="shared" si="90"/>
        <v>0</v>
      </c>
      <c r="P308" s="276"/>
      <c r="Q308" s="277" t="e">
        <f t="shared" si="88"/>
        <v>#DIV/0!</v>
      </c>
    </row>
    <row r="309" spans="2:17" hidden="1">
      <c r="B309" s="283" t="s">
        <v>35</v>
      </c>
      <c r="C309" s="279" t="s">
        <v>105</v>
      </c>
      <c r="D309" s="280" t="s">
        <v>9</v>
      </c>
      <c r="E309" s="288" t="s">
        <v>170</v>
      </c>
      <c r="F309" s="46" t="s">
        <v>171</v>
      </c>
      <c r="G309" s="281" t="s">
        <v>50</v>
      </c>
      <c r="H309" s="282">
        <v>0</v>
      </c>
      <c r="I309" s="282">
        <v>0</v>
      </c>
      <c r="J309" s="282">
        <v>0</v>
      </c>
      <c r="K309" s="282">
        <f>H309+I309</f>
        <v>0</v>
      </c>
      <c r="L309" s="273"/>
      <c r="M309" s="282">
        <v>0</v>
      </c>
      <c r="N309" s="305">
        <v>0</v>
      </c>
      <c r="O309" s="275">
        <f t="shared" si="90"/>
        <v>0</v>
      </c>
      <c r="P309" s="276"/>
      <c r="Q309" s="277" t="e">
        <f t="shared" si="88"/>
        <v>#DIV/0!</v>
      </c>
    </row>
    <row r="310" spans="2:17" hidden="1">
      <c r="B310" s="377" t="s">
        <v>38</v>
      </c>
      <c r="C310" s="308" t="s">
        <v>105</v>
      </c>
      <c r="D310" s="309" t="s">
        <v>9</v>
      </c>
      <c r="E310" s="310" t="s">
        <v>170</v>
      </c>
      <c r="F310" s="47" t="s">
        <v>171</v>
      </c>
      <c r="G310" s="311" t="s">
        <v>53</v>
      </c>
      <c r="H310" s="312">
        <v>0</v>
      </c>
      <c r="I310" s="312">
        <v>0</v>
      </c>
      <c r="J310" s="312">
        <v>0</v>
      </c>
      <c r="K310" s="312">
        <f>H310+I310+J310</f>
        <v>0</v>
      </c>
      <c r="L310" s="273"/>
      <c r="M310" s="312">
        <v>0</v>
      </c>
      <c r="N310" s="313">
        <v>0</v>
      </c>
      <c r="O310" s="275">
        <f t="shared" si="90"/>
        <v>0</v>
      </c>
      <c r="P310" s="276"/>
      <c r="Q310" s="277" t="e">
        <f t="shared" si="88"/>
        <v>#DIV/0!</v>
      </c>
    </row>
    <row r="311" spans="2:17" ht="19.5" customHeight="1">
      <c r="B311" s="149" t="s">
        <v>263</v>
      </c>
      <c r="C311" s="167" t="s">
        <v>105</v>
      </c>
      <c r="D311" s="167" t="s">
        <v>9</v>
      </c>
      <c r="E311" s="167">
        <v>5606014</v>
      </c>
      <c r="F311" s="155" t="s">
        <v>173</v>
      </c>
      <c r="G311" s="167"/>
      <c r="H311" s="133">
        <f>H312+H316</f>
        <v>14500000</v>
      </c>
      <c r="I311" s="133">
        <f t="shared" si="91"/>
        <v>0</v>
      </c>
      <c r="J311" s="133">
        <f>J312+J316</f>
        <v>0</v>
      </c>
      <c r="K311" s="133">
        <f>H311+J311</f>
        <v>14500000</v>
      </c>
      <c r="L311" s="155"/>
      <c r="M311" s="133">
        <f t="shared" si="92"/>
        <v>0</v>
      </c>
      <c r="N311" s="133">
        <f>N312+N316</f>
        <v>0</v>
      </c>
      <c r="O311" s="156">
        <v>18500000</v>
      </c>
      <c r="P311" s="100">
        <v>9160271.0700000003</v>
      </c>
      <c r="Q311" s="481">
        <f t="shared" si="88"/>
        <v>0.49514978756756756</v>
      </c>
    </row>
    <row r="312" spans="2:17" ht="24" hidden="1">
      <c r="B312" s="266" t="s">
        <v>172</v>
      </c>
      <c r="C312" s="378" t="s">
        <v>105</v>
      </c>
      <c r="D312" s="379" t="s">
        <v>9</v>
      </c>
      <c r="E312" s="379">
        <v>4409900</v>
      </c>
      <c r="F312" s="380" t="s">
        <v>173</v>
      </c>
      <c r="G312" s="381"/>
      <c r="H312" s="271">
        <f t="shared" ref="H312:K314" si="97">H313</f>
        <v>12315000</v>
      </c>
      <c r="I312" s="271">
        <f t="shared" si="91"/>
        <v>0</v>
      </c>
      <c r="J312" s="271">
        <f t="shared" si="97"/>
        <v>1111662</v>
      </c>
      <c r="K312" s="271">
        <f t="shared" si="97"/>
        <v>13426662</v>
      </c>
      <c r="L312" s="273"/>
      <c r="M312" s="271">
        <f t="shared" si="92"/>
        <v>0</v>
      </c>
      <c r="N312" s="317">
        <f t="shared" si="92"/>
        <v>0</v>
      </c>
      <c r="O312" s="275">
        <f t="shared" si="90"/>
        <v>13426662</v>
      </c>
      <c r="P312" s="276">
        <f>P313</f>
        <v>4800000</v>
      </c>
      <c r="Q312" s="277">
        <f t="shared" si="88"/>
        <v>0.35749764163274533</v>
      </c>
    </row>
    <row r="313" spans="2:17" hidden="1">
      <c r="B313" s="283" t="s">
        <v>17</v>
      </c>
      <c r="C313" s="382" t="s">
        <v>105</v>
      </c>
      <c r="D313" s="383" t="s">
        <v>9</v>
      </c>
      <c r="E313" s="383">
        <v>4409900</v>
      </c>
      <c r="F313" s="364" t="s">
        <v>173</v>
      </c>
      <c r="G313" s="366" t="s">
        <v>18</v>
      </c>
      <c r="H313" s="282">
        <f t="shared" si="97"/>
        <v>12315000</v>
      </c>
      <c r="I313" s="282">
        <f t="shared" si="91"/>
        <v>0</v>
      </c>
      <c r="J313" s="282">
        <f t="shared" si="97"/>
        <v>1111662</v>
      </c>
      <c r="K313" s="282">
        <f t="shared" si="97"/>
        <v>13426662</v>
      </c>
      <c r="L313" s="273"/>
      <c r="M313" s="282">
        <f t="shared" si="92"/>
        <v>0</v>
      </c>
      <c r="N313" s="305">
        <f t="shared" si="92"/>
        <v>0</v>
      </c>
      <c r="O313" s="275">
        <f t="shared" si="90"/>
        <v>13426662</v>
      </c>
      <c r="P313" s="276">
        <f>P314</f>
        <v>4800000</v>
      </c>
      <c r="Q313" s="277">
        <f t="shared" si="88"/>
        <v>0.35749764163274533</v>
      </c>
    </row>
    <row r="314" spans="2:17" ht="15" hidden="1" customHeight="1">
      <c r="B314" s="283" t="s">
        <v>82</v>
      </c>
      <c r="C314" s="382" t="s">
        <v>105</v>
      </c>
      <c r="D314" s="383" t="s">
        <v>9</v>
      </c>
      <c r="E314" s="383">
        <v>4409900</v>
      </c>
      <c r="F314" s="364" t="s">
        <v>173</v>
      </c>
      <c r="G314" s="366" t="s">
        <v>83</v>
      </c>
      <c r="H314" s="282">
        <f t="shared" si="97"/>
        <v>12315000</v>
      </c>
      <c r="I314" s="282">
        <f t="shared" si="91"/>
        <v>0</v>
      </c>
      <c r="J314" s="282">
        <f t="shared" si="97"/>
        <v>1111662</v>
      </c>
      <c r="K314" s="282">
        <f t="shared" si="97"/>
        <v>13426662</v>
      </c>
      <c r="L314" s="273"/>
      <c r="M314" s="282">
        <f t="shared" si="92"/>
        <v>0</v>
      </c>
      <c r="N314" s="305">
        <f t="shared" si="92"/>
        <v>0</v>
      </c>
      <c r="O314" s="275">
        <f t="shared" si="90"/>
        <v>13426662</v>
      </c>
      <c r="P314" s="276">
        <f>P315</f>
        <v>4800000</v>
      </c>
      <c r="Q314" s="277">
        <f t="shared" si="88"/>
        <v>0.35749764163274533</v>
      </c>
    </row>
    <row r="315" spans="2:17" ht="27" hidden="1" customHeight="1">
      <c r="B315" s="283" t="s">
        <v>143</v>
      </c>
      <c r="C315" s="382" t="s">
        <v>105</v>
      </c>
      <c r="D315" s="383" t="s">
        <v>9</v>
      </c>
      <c r="E315" s="383">
        <v>5606014</v>
      </c>
      <c r="F315" s="364" t="s">
        <v>173</v>
      </c>
      <c r="G315" s="366" t="s">
        <v>85</v>
      </c>
      <c r="H315" s="282">
        <v>12315000</v>
      </c>
      <c r="I315" s="282">
        <v>0</v>
      </c>
      <c r="J315" s="282">
        <v>1111662</v>
      </c>
      <c r="K315" s="282">
        <f>H315+J315+I315</f>
        <v>13426662</v>
      </c>
      <c r="L315" s="273"/>
      <c r="M315" s="282">
        <v>0</v>
      </c>
      <c r="N315" s="305">
        <v>0</v>
      </c>
      <c r="O315" s="275">
        <v>19200000</v>
      </c>
      <c r="P315" s="286">
        <v>4800000</v>
      </c>
      <c r="Q315" s="277">
        <f t="shared" si="88"/>
        <v>0.25</v>
      </c>
    </row>
    <row r="316" spans="2:17" hidden="1">
      <c r="B316" s="344" t="s">
        <v>247</v>
      </c>
      <c r="C316" s="384" t="s">
        <v>105</v>
      </c>
      <c r="D316" s="385" t="s">
        <v>9</v>
      </c>
      <c r="E316" s="385">
        <v>5607073</v>
      </c>
      <c r="F316" s="386" t="s">
        <v>173</v>
      </c>
      <c r="G316" s="365"/>
      <c r="H316" s="298">
        <f t="shared" ref="H316:N318" si="98">H317</f>
        <v>2185000</v>
      </c>
      <c r="I316" s="298">
        <f t="shared" si="98"/>
        <v>0</v>
      </c>
      <c r="J316" s="298">
        <f t="shared" si="98"/>
        <v>-1111662</v>
      </c>
      <c r="K316" s="298">
        <f t="shared" si="98"/>
        <v>1073338</v>
      </c>
      <c r="L316" s="299"/>
      <c r="M316" s="298">
        <f t="shared" si="98"/>
        <v>0</v>
      </c>
      <c r="N316" s="300">
        <f t="shared" si="98"/>
        <v>0</v>
      </c>
      <c r="O316" s="347">
        <f>O319</f>
        <v>0</v>
      </c>
      <c r="P316" s="348">
        <f>P317</f>
        <v>0</v>
      </c>
      <c r="Q316" s="349" t="e">
        <f t="shared" si="88"/>
        <v>#DIV/0!</v>
      </c>
    </row>
    <row r="317" spans="2:17" hidden="1">
      <c r="B317" s="283" t="s">
        <v>17</v>
      </c>
      <c r="C317" s="382" t="s">
        <v>105</v>
      </c>
      <c r="D317" s="383" t="s">
        <v>9</v>
      </c>
      <c r="E317" s="383">
        <v>4409900</v>
      </c>
      <c r="F317" s="364" t="s">
        <v>81</v>
      </c>
      <c r="G317" s="366" t="s">
        <v>18</v>
      </c>
      <c r="H317" s="282">
        <f t="shared" si="98"/>
        <v>2185000</v>
      </c>
      <c r="I317" s="282">
        <f t="shared" si="98"/>
        <v>0</v>
      </c>
      <c r="J317" s="282">
        <f t="shared" si="98"/>
        <v>-1111662</v>
      </c>
      <c r="K317" s="282">
        <f t="shared" si="98"/>
        <v>1073338</v>
      </c>
      <c r="L317" s="273"/>
      <c r="M317" s="282">
        <f t="shared" si="98"/>
        <v>0</v>
      </c>
      <c r="N317" s="305">
        <f t="shared" si="98"/>
        <v>0</v>
      </c>
      <c r="O317" s="275">
        <f t="shared" si="90"/>
        <v>1073338</v>
      </c>
      <c r="P317" s="287">
        <f>P318</f>
        <v>0</v>
      </c>
      <c r="Q317" s="277">
        <f t="shared" si="88"/>
        <v>0</v>
      </c>
    </row>
    <row r="318" spans="2:17" ht="16.5" hidden="1" customHeight="1">
      <c r="B318" s="283" t="s">
        <v>82</v>
      </c>
      <c r="C318" s="382" t="s">
        <v>105</v>
      </c>
      <c r="D318" s="383" t="s">
        <v>9</v>
      </c>
      <c r="E318" s="383">
        <v>4409900</v>
      </c>
      <c r="F318" s="364" t="s">
        <v>81</v>
      </c>
      <c r="G318" s="366" t="s">
        <v>83</v>
      </c>
      <c r="H318" s="282">
        <f t="shared" si="98"/>
        <v>2185000</v>
      </c>
      <c r="I318" s="282">
        <f t="shared" si="98"/>
        <v>0</v>
      </c>
      <c r="J318" s="282">
        <f t="shared" si="98"/>
        <v>-1111662</v>
      </c>
      <c r="K318" s="282">
        <f t="shared" si="98"/>
        <v>1073338</v>
      </c>
      <c r="L318" s="273"/>
      <c r="M318" s="282">
        <f t="shared" si="98"/>
        <v>0</v>
      </c>
      <c r="N318" s="305">
        <f t="shared" si="98"/>
        <v>0</v>
      </c>
      <c r="O318" s="275">
        <f t="shared" si="90"/>
        <v>1073338</v>
      </c>
      <c r="P318" s="287">
        <f>P319</f>
        <v>0</v>
      </c>
      <c r="Q318" s="277">
        <f t="shared" si="88"/>
        <v>0</v>
      </c>
    </row>
    <row r="319" spans="2:17" ht="26.25" hidden="1" customHeight="1">
      <c r="B319" s="307" t="s">
        <v>143</v>
      </c>
      <c r="C319" s="387" t="s">
        <v>105</v>
      </c>
      <c r="D319" s="388" t="s">
        <v>9</v>
      </c>
      <c r="E319" s="383">
        <v>5607073</v>
      </c>
      <c r="F319" s="389" t="s">
        <v>173</v>
      </c>
      <c r="G319" s="390" t="s">
        <v>85</v>
      </c>
      <c r="H319" s="312">
        <v>2185000</v>
      </c>
      <c r="I319" s="312">
        <v>0</v>
      </c>
      <c r="J319" s="312">
        <v>-1111662</v>
      </c>
      <c r="K319" s="312">
        <f t="shared" ref="K319:K341" si="99">H319+J319+I319</f>
        <v>1073338</v>
      </c>
      <c r="L319" s="273"/>
      <c r="M319" s="312">
        <v>0</v>
      </c>
      <c r="N319" s="313">
        <v>0</v>
      </c>
      <c r="O319" s="275">
        <v>0</v>
      </c>
      <c r="P319" s="287">
        <v>0</v>
      </c>
      <c r="Q319" s="277" t="e">
        <f t="shared" si="88"/>
        <v>#DIV/0!</v>
      </c>
    </row>
    <row r="320" spans="2:17" ht="29.25" hidden="1" customHeight="1">
      <c r="B320" s="391" t="s">
        <v>174</v>
      </c>
      <c r="C320" s="314" t="s">
        <v>105</v>
      </c>
      <c r="D320" s="314" t="s">
        <v>9</v>
      </c>
      <c r="E320" s="314" t="s">
        <v>233</v>
      </c>
      <c r="F320" s="392"/>
      <c r="G320" s="392"/>
      <c r="H320" s="298">
        <f>H321</f>
        <v>0</v>
      </c>
      <c r="I320" s="298">
        <f>I321</f>
        <v>0</v>
      </c>
      <c r="J320" s="298">
        <f>J321</f>
        <v>5000</v>
      </c>
      <c r="K320" s="298">
        <f t="shared" si="99"/>
        <v>5000</v>
      </c>
      <c r="L320" s="314"/>
      <c r="M320" s="298">
        <f>M321</f>
        <v>0</v>
      </c>
      <c r="N320" s="298">
        <f>N321</f>
        <v>0</v>
      </c>
      <c r="O320" s="315">
        <f>O323</f>
        <v>0</v>
      </c>
      <c r="P320" s="302">
        <f>P321</f>
        <v>0</v>
      </c>
      <c r="Q320" s="303" t="e">
        <f t="shared" si="88"/>
        <v>#DIV/0!</v>
      </c>
    </row>
    <row r="321" spans="2:17" ht="24" hidden="1">
      <c r="B321" s="393" t="s">
        <v>176</v>
      </c>
      <c r="C321" s="316" t="s">
        <v>105</v>
      </c>
      <c r="D321" s="267" t="s">
        <v>9</v>
      </c>
      <c r="E321" s="268" t="s">
        <v>175</v>
      </c>
      <c r="F321" s="364" t="s">
        <v>57</v>
      </c>
      <c r="G321" s="381"/>
      <c r="H321" s="271">
        <f>H322</f>
        <v>0</v>
      </c>
      <c r="I321" s="271">
        <f t="shared" ref="I321:J322" si="100">I322</f>
        <v>0</v>
      </c>
      <c r="J321" s="271">
        <f t="shared" si="100"/>
        <v>5000</v>
      </c>
      <c r="K321" s="271">
        <f t="shared" si="99"/>
        <v>5000</v>
      </c>
      <c r="L321" s="273"/>
      <c r="M321" s="271">
        <f t="shared" ref="M321:N322" si="101">M322</f>
        <v>0</v>
      </c>
      <c r="N321" s="317">
        <f t="shared" si="101"/>
        <v>0</v>
      </c>
      <c r="O321" s="275">
        <f t="shared" si="90"/>
        <v>5000</v>
      </c>
      <c r="P321" s="276">
        <f>P322</f>
        <v>0</v>
      </c>
      <c r="Q321" s="277">
        <f t="shared" si="88"/>
        <v>0</v>
      </c>
    </row>
    <row r="322" spans="2:17" hidden="1">
      <c r="B322" s="283" t="s">
        <v>17</v>
      </c>
      <c r="C322" s="267" t="s">
        <v>105</v>
      </c>
      <c r="D322" s="280" t="s">
        <v>9</v>
      </c>
      <c r="E322" s="280" t="s">
        <v>175</v>
      </c>
      <c r="F322" s="364" t="s">
        <v>57</v>
      </c>
      <c r="G322" s="366" t="s">
        <v>18</v>
      </c>
      <c r="H322" s="282">
        <f>H323</f>
        <v>0</v>
      </c>
      <c r="I322" s="282">
        <f t="shared" si="100"/>
        <v>0</v>
      </c>
      <c r="J322" s="282">
        <f t="shared" si="100"/>
        <v>5000</v>
      </c>
      <c r="K322" s="282">
        <f t="shared" si="99"/>
        <v>5000</v>
      </c>
      <c r="L322" s="273"/>
      <c r="M322" s="282">
        <f t="shared" si="101"/>
        <v>0</v>
      </c>
      <c r="N322" s="305">
        <f t="shared" si="101"/>
        <v>0</v>
      </c>
      <c r="O322" s="275">
        <f t="shared" si="90"/>
        <v>5000</v>
      </c>
      <c r="P322" s="276">
        <f>P323</f>
        <v>0</v>
      </c>
      <c r="Q322" s="277">
        <f t="shared" si="88"/>
        <v>0</v>
      </c>
    </row>
    <row r="323" spans="2:17" hidden="1">
      <c r="B323" s="283" t="s">
        <v>36</v>
      </c>
      <c r="C323" s="279" t="s">
        <v>105</v>
      </c>
      <c r="D323" s="280" t="s">
        <v>9</v>
      </c>
      <c r="E323" s="345" t="s">
        <v>233</v>
      </c>
      <c r="F323" s="364" t="s">
        <v>57</v>
      </c>
      <c r="G323" s="366" t="s">
        <v>51</v>
      </c>
      <c r="H323" s="282">
        <v>0</v>
      </c>
      <c r="I323" s="282">
        <v>0</v>
      </c>
      <c r="J323" s="282">
        <v>5000</v>
      </c>
      <c r="K323" s="282">
        <f t="shared" si="99"/>
        <v>5000</v>
      </c>
      <c r="L323" s="273"/>
      <c r="M323" s="282">
        <v>0</v>
      </c>
      <c r="N323" s="305">
        <v>0</v>
      </c>
      <c r="O323" s="275">
        <v>0</v>
      </c>
      <c r="P323" s="340">
        <v>0</v>
      </c>
      <c r="Q323" s="277">
        <v>0</v>
      </c>
    </row>
    <row r="324" spans="2:17" ht="21" hidden="1" customHeight="1">
      <c r="B324" s="391" t="s">
        <v>177</v>
      </c>
      <c r="C324" s="394" t="s">
        <v>105</v>
      </c>
      <c r="D324" s="395" t="s">
        <v>9</v>
      </c>
      <c r="E324" s="395">
        <v>5700059</v>
      </c>
      <c r="F324" s="396"/>
      <c r="G324" s="397"/>
      <c r="H324" s="298">
        <f>H325</f>
        <v>4000000</v>
      </c>
      <c r="I324" s="298">
        <f t="shared" ref="I324:I325" si="102">I325</f>
        <v>0</v>
      </c>
      <c r="J324" s="298">
        <f>J327+J339</f>
        <v>-5000</v>
      </c>
      <c r="K324" s="298">
        <f t="shared" si="99"/>
        <v>3995000</v>
      </c>
      <c r="L324" s="299"/>
      <c r="M324" s="298">
        <f t="shared" ref="M324:M325" si="103">M325</f>
        <v>0</v>
      </c>
      <c r="N324" s="300">
        <f>N327+N339</f>
        <v>169592</v>
      </c>
      <c r="O324" s="315">
        <f>O329+O330+O331+O333+O334+O335+O336+O337+O338+O340+O341</f>
        <v>0</v>
      </c>
      <c r="P324" s="302">
        <f>P325+P334</f>
        <v>0</v>
      </c>
      <c r="Q324" s="303" t="e">
        <f t="shared" si="88"/>
        <v>#DIV/0!</v>
      </c>
    </row>
    <row r="325" spans="2:17" ht="24" hidden="1">
      <c r="B325" s="278" t="s">
        <v>176</v>
      </c>
      <c r="C325" s="382" t="s">
        <v>105</v>
      </c>
      <c r="D325" s="383" t="s">
        <v>9</v>
      </c>
      <c r="E325" s="383">
        <v>4429900</v>
      </c>
      <c r="F325" s="398"/>
      <c r="G325" s="399"/>
      <c r="H325" s="282">
        <f>H326</f>
        <v>4000000</v>
      </c>
      <c r="I325" s="282">
        <f t="shared" si="102"/>
        <v>0</v>
      </c>
      <c r="J325" s="282">
        <f>J326</f>
        <v>-5000</v>
      </c>
      <c r="K325" s="282">
        <f t="shared" si="99"/>
        <v>3995000</v>
      </c>
      <c r="L325" s="273"/>
      <c r="M325" s="282">
        <f t="shared" si="103"/>
        <v>0</v>
      </c>
      <c r="N325" s="305">
        <f>N326</f>
        <v>169592</v>
      </c>
      <c r="O325" s="275">
        <f t="shared" si="90"/>
        <v>4164592</v>
      </c>
      <c r="P325" s="276">
        <f>P326</f>
        <v>0</v>
      </c>
      <c r="Q325" s="277">
        <f t="shared" si="88"/>
        <v>0</v>
      </c>
    </row>
    <row r="326" spans="2:17" hidden="1">
      <c r="B326" s="283" t="s">
        <v>160</v>
      </c>
      <c r="C326" s="382" t="s">
        <v>105</v>
      </c>
      <c r="D326" s="383" t="s">
        <v>9</v>
      </c>
      <c r="E326" s="383">
        <v>4429900</v>
      </c>
      <c r="F326" s="364" t="s">
        <v>171</v>
      </c>
      <c r="G326" s="365"/>
      <c r="H326" s="282">
        <f>H327+H339</f>
        <v>4000000</v>
      </c>
      <c r="I326" s="282">
        <f>I327+I339</f>
        <v>0</v>
      </c>
      <c r="J326" s="282">
        <f>J327+J339</f>
        <v>-5000</v>
      </c>
      <c r="K326" s="282">
        <f t="shared" si="99"/>
        <v>3995000</v>
      </c>
      <c r="L326" s="273"/>
      <c r="M326" s="282">
        <f>M327+M339</f>
        <v>0</v>
      </c>
      <c r="N326" s="305">
        <f>N327+N339</f>
        <v>169592</v>
      </c>
      <c r="O326" s="275">
        <f t="shared" si="90"/>
        <v>4164592</v>
      </c>
      <c r="P326" s="276">
        <f>P327+P339</f>
        <v>0</v>
      </c>
      <c r="Q326" s="277">
        <f t="shared" si="88"/>
        <v>0</v>
      </c>
    </row>
    <row r="327" spans="2:17" hidden="1">
      <c r="B327" s="283" t="s">
        <v>17</v>
      </c>
      <c r="C327" s="382" t="s">
        <v>105</v>
      </c>
      <c r="D327" s="383" t="s">
        <v>9</v>
      </c>
      <c r="E327" s="383">
        <v>4429900</v>
      </c>
      <c r="F327" s="364" t="s">
        <v>171</v>
      </c>
      <c r="G327" s="366" t="s">
        <v>18</v>
      </c>
      <c r="H327" s="282">
        <f>H328+H332+H338</f>
        <v>3830000</v>
      </c>
      <c r="I327" s="282">
        <f>I328+I332+I338</f>
        <v>170000</v>
      </c>
      <c r="J327" s="282">
        <f>J328+J332+J338</f>
        <v>-5000</v>
      </c>
      <c r="K327" s="282">
        <f t="shared" si="99"/>
        <v>3995000</v>
      </c>
      <c r="L327" s="273"/>
      <c r="M327" s="282">
        <f>M328+M332+M338</f>
        <v>-14967</v>
      </c>
      <c r="N327" s="305">
        <f>N328+N332+N338</f>
        <v>169592</v>
      </c>
      <c r="O327" s="275">
        <f t="shared" si="90"/>
        <v>4149625</v>
      </c>
      <c r="P327" s="276">
        <f>P328+P332+P338</f>
        <v>0</v>
      </c>
      <c r="Q327" s="277">
        <f t="shared" si="88"/>
        <v>0</v>
      </c>
    </row>
    <row r="328" spans="2:17" ht="17.25" hidden="1" customHeight="1">
      <c r="B328" s="283" t="s">
        <v>19</v>
      </c>
      <c r="C328" s="382" t="s">
        <v>105</v>
      </c>
      <c r="D328" s="383" t="s">
        <v>9</v>
      </c>
      <c r="E328" s="383">
        <v>4429900</v>
      </c>
      <c r="F328" s="364" t="s">
        <v>171</v>
      </c>
      <c r="G328" s="366" t="s">
        <v>20</v>
      </c>
      <c r="H328" s="282">
        <f>H329+H330+H331</f>
        <v>3634992</v>
      </c>
      <c r="I328" s="282">
        <f>I329+I330+I331</f>
        <v>112205</v>
      </c>
      <c r="J328" s="282">
        <f>J329+J330+J331</f>
        <v>0</v>
      </c>
      <c r="K328" s="282">
        <f t="shared" si="99"/>
        <v>3747197</v>
      </c>
      <c r="L328" s="273"/>
      <c r="M328" s="282">
        <f>M329+M330+M331</f>
        <v>0</v>
      </c>
      <c r="N328" s="305">
        <f>N329+N330+N331</f>
        <v>0</v>
      </c>
      <c r="O328" s="275">
        <f t="shared" si="90"/>
        <v>3747197</v>
      </c>
      <c r="P328" s="276">
        <f>P329+P330+P331</f>
        <v>0</v>
      </c>
      <c r="Q328" s="277">
        <f t="shared" si="88"/>
        <v>0</v>
      </c>
    </row>
    <row r="329" spans="2:17" hidden="1">
      <c r="B329" s="283" t="s">
        <v>21</v>
      </c>
      <c r="C329" s="382" t="s">
        <v>105</v>
      </c>
      <c r="D329" s="383" t="s">
        <v>9</v>
      </c>
      <c r="E329" s="383">
        <v>5700059</v>
      </c>
      <c r="F329" s="364" t="s">
        <v>234</v>
      </c>
      <c r="G329" s="366" t="s">
        <v>22</v>
      </c>
      <c r="H329" s="282">
        <v>3056368</v>
      </c>
      <c r="I329" s="282">
        <v>-178798</v>
      </c>
      <c r="J329" s="282">
        <v>0</v>
      </c>
      <c r="K329" s="282">
        <f t="shared" si="99"/>
        <v>2877570</v>
      </c>
      <c r="L329" s="273"/>
      <c r="M329" s="282">
        <v>0</v>
      </c>
      <c r="N329" s="305">
        <v>0</v>
      </c>
      <c r="O329" s="275">
        <v>0</v>
      </c>
      <c r="P329" s="286">
        <v>0</v>
      </c>
      <c r="Q329" s="277" t="e">
        <f t="shared" si="88"/>
        <v>#DIV/0!</v>
      </c>
    </row>
    <row r="330" spans="2:17" hidden="1">
      <c r="B330" s="283" t="s">
        <v>23</v>
      </c>
      <c r="C330" s="382" t="s">
        <v>105</v>
      </c>
      <c r="D330" s="383" t="s">
        <v>9</v>
      </c>
      <c r="E330" s="383">
        <v>5700059</v>
      </c>
      <c r="F330" s="364" t="s">
        <v>235</v>
      </c>
      <c r="G330" s="366" t="s">
        <v>24</v>
      </c>
      <c r="H330" s="282">
        <v>4600</v>
      </c>
      <c r="I330" s="282">
        <v>-4000</v>
      </c>
      <c r="J330" s="282">
        <v>0</v>
      </c>
      <c r="K330" s="282">
        <f t="shared" si="99"/>
        <v>600</v>
      </c>
      <c r="L330" s="273"/>
      <c r="M330" s="282">
        <v>0</v>
      </c>
      <c r="N330" s="305">
        <v>0</v>
      </c>
      <c r="O330" s="275">
        <v>0</v>
      </c>
      <c r="P330" s="287">
        <v>0</v>
      </c>
      <c r="Q330" s="277" t="e">
        <f t="shared" si="88"/>
        <v>#DIV/0!</v>
      </c>
    </row>
    <row r="331" spans="2:17" hidden="1">
      <c r="B331" s="283" t="s">
        <v>25</v>
      </c>
      <c r="C331" s="382" t="s">
        <v>105</v>
      </c>
      <c r="D331" s="383" t="s">
        <v>9</v>
      </c>
      <c r="E331" s="383">
        <v>5700059</v>
      </c>
      <c r="F331" s="364" t="s">
        <v>234</v>
      </c>
      <c r="G331" s="366" t="s">
        <v>26</v>
      </c>
      <c r="H331" s="282">
        <v>574024</v>
      </c>
      <c r="I331" s="282">
        <v>295003</v>
      </c>
      <c r="J331" s="282">
        <v>0</v>
      </c>
      <c r="K331" s="282">
        <f t="shared" si="99"/>
        <v>869027</v>
      </c>
      <c r="L331" s="273"/>
      <c r="M331" s="282">
        <v>0</v>
      </c>
      <c r="N331" s="305">
        <v>0</v>
      </c>
      <c r="O331" s="275">
        <v>0</v>
      </c>
      <c r="P331" s="287">
        <v>0</v>
      </c>
      <c r="Q331" s="277" t="e">
        <f t="shared" si="88"/>
        <v>#DIV/0!</v>
      </c>
    </row>
    <row r="332" spans="2:17" hidden="1">
      <c r="B332" s="283" t="s">
        <v>31</v>
      </c>
      <c r="C332" s="382" t="s">
        <v>105</v>
      </c>
      <c r="D332" s="383" t="s">
        <v>9</v>
      </c>
      <c r="E332" s="400">
        <v>4429900</v>
      </c>
      <c r="F332" s="364" t="s">
        <v>171</v>
      </c>
      <c r="G332" s="366" t="s">
        <v>43</v>
      </c>
      <c r="H332" s="282">
        <f>H333+H334+H335+H336+H337</f>
        <v>175008</v>
      </c>
      <c r="I332" s="282">
        <f>I333+I334+I335+I336+I337</f>
        <v>67795</v>
      </c>
      <c r="J332" s="282">
        <f>J333+J334+J335+J336+J337</f>
        <v>0</v>
      </c>
      <c r="K332" s="282">
        <f t="shared" si="99"/>
        <v>242803</v>
      </c>
      <c r="L332" s="273"/>
      <c r="M332" s="282">
        <f>M333+M334+M335+M336+M337</f>
        <v>-51967</v>
      </c>
      <c r="N332" s="305">
        <f>N333+N334+N335+N336+N337</f>
        <v>169592</v>
      </c>
      <c r="O332" s="275">
        <f t="shared" si="90"/>
        <v>360428</v>
      </c>
      <c r="P332" s="287">
        <f>P333+P335+P336+P337</f>
        <v>0</v>
      </c>
      <c r="Q332" s="277">
        <f t="shared" si="88"/>
        <v>0</v>
      </c>
    </row>
    <row r="333" spans="2:17" hidden="1">
      <c r="B333" s="283" t="s">
        <v>32</v>
      </c>
      <c r="C333" s="382" t="s">
        <v>105</v>
      </c>
      <c r="D333" s="383" t="s">
        <v>9</v>
      </c>
      <c r="E333" s="383">
        <v>5700059</v>
      </c>
      <c r="F333" s="364" t="s">
        <v>204</v>
      </c>
      <c r="G333" s="366" t="s">
        <v>44</v>
      </c>
      <c r="H333" s="282">
        <v>100000</v>
      </c>
      <c r="I333" s="282">
        <v>-20000</v>
      </c>
      <c r="J333" s="282">
        <v>0</v>
      </c>
      <c r="K333" s="282">
        <f t="shared" si="99"/>
        <v>80000</v>
      </c>
      <c r="L333" s="273"/>
      <c r="M333" s="282">
        <v>-6000</v>
      </c>
      <c r="N333" s="305">
        <v>0</v>
      </c>
      <c r="O333" s="275">
        <v>0</v>
      </c>
      <c r="P333" s="287">
        <v>0</v>
      </c>
      <c r="Q333" s="277" t="e">
        <f t="shared" si="88"/>
        <v>#DIV/0!</v>
      </c>
    </row>
    <row r="334" spans="2:17" hidden="1">
      <c r="B334" s="283" t="s">
        <v>33</v>
      </c>
      <c r="C334" s="382" t="s">
        <v>105</v>
      </c>
      <c r="D334" s="383" t="s">
        <v>9</v>
      </c>
      <c r="E334" s="383">
        <v>5700059</v>
      </c>
      <c r="F334" s="364" t="s">
        <v>204</v>
      </c>
      <c r="G334" s="366" t="s">
        <v>45</v>
      </c>
      <c r="H334" s="282">
        <v>8000</v>
      </c>
      <c r="I334" s="282">
        <v>-8000</v>
      </c>
      <c r="J334" s="282">
        <v>0</v>
      </c>
      <c r="K334" s="282">
        <f t="shared" si="99"/>
        <v>0</v>
      </c>
      <c r="L334" s="273"/>
      <c r="M334" s="282">
        <v>0</v>
      </c>
      <c r="N334" s="305">
        <v>0</v>
      </c>
      <c r="O334" s="275">
        <v>0</v>
      </c>
      <c r="P334" s="287">
        <v>0</v>
      </c>
      <c r="Q334" s="277" t="e">
        <f t="shared" si="88"/>
        <v>#DIV/0!</v>
      </c>
    </row>
    <row r="335" spans="2:17" hidden="1">
      <c r="B335" s="283" t="s">
        <v>46</v>
      </c>
      <c r="C335" s="382" t="s">
        <v>105</v>
      </c>
      <c r="D335" s="383" t="s">
        <v>9</v>
      </c>
      <c r="E335" s="383">
        <v>5700059</v>
      </c>
      <c r="F335" s="401" t="s">
        <v>204</v>
      </c>
      <c r="G335" s="366" t="s">
        <v>47</v>
      </c>
      <c r="H335" s="282">
        <v>0</v>
      </c>
      <c r="I335" s="282">
        <v>158352</v>
      </c>
      <c r="J335" s="282">
        <v>0</v>
      </c>
      <c r="K335" s="282">
        <f t="shared" si="99"/>
        <v>158352</v>
      </c>
      <c r="L335" s="273"/>
      <c r="M335" s="282">
        <v>-69000</v>
      </c>
      <c r="N335" s="305">
        <v>108000</v>
      </c>
      <c r="O335" s="275">
        <v>0</v>
      </c>
      <c r="P335" s="287">
        <v>0</v>
      </c>
      <c r="Q335" s="277" t="e">
        <f t="shared" si="88"/>
        <v>#DIV/0!</v>
      </c>
    </row>
    <row r="336" spans="2:17" hidden="1">
      <c r="B336" s="283" t="s">
        <v>34</v>
      </c>
      <c r="C336" s="382" t="s">
        <v>105</v>
      </c>
      <c r="D336" s="383" t="s">
        <v>9</v>
      </c>
      <c r="E336" s="383">
        <v>5700059</v>
      </c>
      <c r="F336" s="402" t="s">
        <v>204</v>
      </c>
      <c r="G336" s="366" t="s">
        <v>48</v>
      </c>
      <c r="H336" s="282">
        <v>17008</v>
      </c>
      <c r="I336" s="282">
        <v>-12557</v>
      </c>
      <c r="J336" s="282">
        <v>0</v>
      </c>
      <c r="K336" s="282">
        <f t="shared" si="99"/>
        <v>4451</v>
      </c>
      <c r="L336" s="273"/>
      <c r="M336" s="282">
        <v>10000</v>
      </c>
      <c r="N336" s="305">
        <v>0</v>
      </c>
      <c r="O336" s="275">
        <v>0</v>
      </c>
      <c r="P336" s="287">
        <v>0</v>
      </c>
      <c r="Q336" s="277" t="e">
        <f t="shared" si="88"/>
        <v>#DIV/0!</v>
      </c>
    </row>
    <row r="337" spans="2:17" ht="11.25" hidden="1" customHeight="1">
      <c r="B337" s="283" t="s">
        <v>178</v>
      </c>
      <c r="C337" s="382" t="s">
        <v>105</v>
      </c>
      <c r="D337" s="383" t="s">
        <v>9</v>
      </c>
      <c r="E337" s="383">
        <v>5700059</v>
      </c>
      <c r="F337" s="364" t="s">
        <v>204</v>
      </c>
      <c r="G337" s="366" t="s">
        <v>50</v>
      </c>
      <c r="H337" s="282">
        <v>50000</v>
      </c>
      <c r="I337" s="282">
        <v>-50000</v>
      </c>
      <c r="J337" s="282">
        <v>0</v>
      </c>
      <c r="K337" s="282">
        <f t="shared" si="99"/>
        <v>0</v>
      </c>
      <c r="L337" s="318" t="s">
        <v>179</v>
      </c>
      <c r="M337" s="282">
        <v>13033</v>
      </c>
      <c r="N337" s="305">
        <v>61592</v>
      </c>
      <c r="O337" s="275">
        <v>0</v>
      </c>
      <c r="P337" s="287">
        <v>0</v>
      </c>
      <c r="Q337" s="277" t="e">
        <f t="shared" si="88"/>
        <v>#DIV/0!</v>
      </c>
    </row>
    <row r="338" spans="2:17" hidden="1">
      <c r="B338" s="283" t="s">
        <v>36</v>
      </c>
      <c r="C338" s="382" t="s">
        <v>105</v>
      </c>
      <c r="D338" s="383" t="s">
        <v>9</v>
      </c>
      <c r="E338" s="383">
        <v>5700059</v>
      </c>
      <c r="F338" s="401" t="s">
        <v>204</v>
      </c>
      <c r="G338" s="366" t="s">
        <v>51</v>
      </c>
      <c r="H338" s="282">
        <v>20000</v>
      </c>
      <c r="I338" s="282">
        <v>-10000</v>
      </c>
      <c r="J338" s="282">
        <v>-5000</v>
      </c>
      <c r="K338" s="282">
        <f t="shared" si="99"/>
        <v>5000</v>
      </c>
      <c r="L338" s="273"/>
      <c r="M338" s="282">
        <v>37000</v>
      </c>
      <c r="N338" s="305">
        <v>0</v>
      </c>
      <c r="O338" s="275">
        <v>0</v>
      </c>
      <c r="P338" s="287">
        <v>0</v>
      </c>
      <c r="Q338" s="277" t="e">
        <f t="shared" si="88"/>
        <v>#DIV/0!</v>
      </c>
    </row>
    <row r="339" spans="2:17" hidden="1">
      <c r="B339" s="283" t="s">
        <v>37</v>
      </c>
      <c r="C339" s="382" t="s">
        <v>105</v>
      </c>
      <c r="D339" s="383" t="s">
        <v>9</v>
      </c>
      <c r="E339" s="400">
        <v>4429900</v>
      </c>
      <c r="F339" s="403" t="s">
        <v>171</v>
      </c>
      <c r="G339" s="366" t="s">
        <v>52</v>
      </c>
      <c r="H339" s="282">
        <f>H340+H341</f>
        <v>170000</v>
      </c>
      <c r="I339" s="282">
        <f>I340+I341</f>
        <v>-170000</v>
      </c>
      <c r="J339" s="282">
        <f>J340+J341</f>
        <v>0</v>
      </c>
      <c r="K339" s="282">
        <f t="shared" si="99"/>
        <v>0</v>
      </c>
      <c r="L339" s="273"/>
      <c r="M339" s="282">
        <f>M340+M341</f>
        <v>14967</v>
      </c>
      <c r="N339" s="305">
        <f>N340+N341</f>
        <v>0</v>
      </c>
      <c r="O339" s="275">
        <f t="shared" si="90"/>
        <v>14967</v>
      </c>
      <c r="P339" s="287">
        <f>P340+P341</f>
        <v>0</v>
      </c>
      <c r="Q339" s="277">
        <f t="shared" si="88"/>
        <v>0</v>
      </c>
    </row>
    <row r="340" spans="2:17" hidden="1">
      <c r="B340" s="283" t="s">
        <v>38</v>
      </c>
      <c r="C340" s="382" t="s">
        <v>105</v>
      </c>
      <c r="D340" s="383" t="s">
        <v>9</v>
      </c>
      <c r="E340" s="383">
        <v>5700059</v>
      </c>
      <c r="F340" s="402" t="s">
        <v>204</v>
      </c>
      <c r="G340" s="366" t="s">
        <v>53</v>
      </c>
      <c r="H340" s="282">
        <v>70000</v>
      </c>
      <c r="I340" s="282">
        <v>-70000</v>
      </c>
      <c r="J340" s="282">
        <v>0</v>
      </c>
      <c r="K340" s="282">
        <f t="shared" si="99"/>
        <v>0</v>
      </c>
      <c r="L340" s="273"/>
      <c r="M340" s="282">
        <v>9000</v>
      </c>
      <c r="N340" s="305">
        <v>0</v>
      </c>
      <c r="O340" s="275">
        <v>0</v>
      </c>
      <c r="P340" s="287">
        <v>0</v>
      </c>
      <c r="Q340" s="277" t="e">
        <f t="shared" si="88"/>
        <v>#DIV/0!</v>
      </c>
    </row>
    <row r="341" spans="2:17" ht="11.25" hidden="1" customHeight="1">
      <c r="B341" s="283" t="s">
        <v>39</v>
      </c>
      <c r="C341" s="382" t="s">
        <v>105</v>
      </c>
      <c r="D341" s="383" t="s">
        <v>9</v>
      </c>
      <c r="E341" s="383">
        <v>5700059</v>
      </c>
      <c r="F341" s="364" t="s">
        <v>204</v>
      </c>
      <c r="G341" s="366" t="s">
        <v>54</v>
      </c>
      <c r="H341" s="282">
        <v>100000</v>
      </c>
      <c r="I341" s="282">
        <v>-100000</v>
      </c>
      <c r="J341" s="282">
        <v>0</v>
      </c>
      <c r="K341" s="282">
        <f t="shared" si="99"/>
        <v>0</v>
      </c>
      <c r="L341" s="273"/>
      <c r="M341" s="282">
        <v>5967</v>
      </c>
      <c r="N341" s="305">
        <v>0</v>
      </c>
      <c r="O341" s="289">
        <v>0</v>
      </c>
      <c r="P341" s="290">
        <v>0</v>
      </c>
      <c r="Q341" s="291" t="e">
        <f t="shared" si="88"/>
        <v>#DIV/0!</v>
      </c>
    </row>
    <row r="342" spans="2:17" hidden="1">
      <c r="B342" s="292" t="s">
        <v>169</v>
      </c>
      <c r="C342" s="384" t="s">
        <v>105</v>
      </c>
      <c r="D342" s="385" t="s">
        <v>9</v>
      </c>
      <c r="E342" s="404">
        <v>4500600</v>
      </c>
      <c r="F342" s="405"/>
      <c r="G342" s="399"/>
      <c r="H342" s="282">
        <f>H343</f>
        <v>0</v>
      </c>
      <c r="I342" s="282"/>
      <c r="J342" s="282">
        <f>J343</f>
        <v>0</v>
      </c>
      <c r="K342" s="282">
        <f t="shared" ref="K342:K348" si="104">H342+J342</f>
        <v>0</v>
      </c>
      <c r="L342" s="273"/>
      <c r="M342" s="282"/>
      <c r="N342" s="305">
        <f>N343</f>
        <v>0</v>
      </c>
      <c r="O342" s="275">
        <f t="shared" si="90"/>
        <v>0</v>
      </c>
      <c r="P342" s="276"/>
      <c r="Q342" s="277" t="e">
        <f t="shared" si="88"/>
        <v>#DIV/0!</v>
      </c>
    </row>
    <row r="343" spans="2:17" ht="24" hidden="1">
      <c r="B343" s="344" t="s">
        <v>160</v>
      </c>
      <c r="C343" s="384" t="s">
        <v>105</v>
      </c>
      <c r="D343" s="385" t="s">
        <v>9</v>
      </c>
      <c r="E343" s="404">
        <v>4500600</v>
      </c>
      <c r="F343" s="405"/>
      <c r="G343" s="399"/>
      <c r="H343" s="282">
        <f>H344</f>
        <v>0</v>
      </c>
      <c r="I343" s="282"/>
      <c r="J343" s="282">
        <f>J344</f>
        <v>0</v>
      </c>
      <c r="K343" s="282">
        <f t="shared" si="104"/>
        <v>0</v>
      </c>
      <c r="L343" s="273"/>
      <c r="M343" s="282"/>
      <c r="N343" s="305">
        <f>N344</f>
        <v>0</v>
      </c>
      <c r="O343" s="275">
        <f t="shared" si="90"/>
        <v>0</v>
      </c>
      <c r="P343" s="276"/>
      <c r="Q343" s="277" t="e">
        <f t="shared" si="88"/>
        <v>#DIV/0!</v>
      </c>
    </row>
    <row r="344" spans="2:17" hidden="1">
      <c r="B344" s="344" t="s">
        <v>180</v>
      </c>
      <c r="C344" s="384" t="s">
        <v>105</v>
      </c>
      <c r="D344" s="385" t="s">
        <v>9</v>
      </c>
      <c r="E344" s="404">
        <v>4500600</v>
      </c>
      <c r="F344" s="386" t="s">
        <v>171</v>
      </c>
      <c r="G344" s="365"/>
      <c r="H344" s="282">
        <f>H345</f>
        <v>0</v>
      </c>
      <c r="I344" s="282"/>
      <c r="J344" s="282">
        <f>J345</f>
        <v>0</v>
      </c>
      <c r="K344" s="282">
        <f t="shared" si="104"/>
        <v>0</v>
      </c>
      <c r="L344" s="273"/>
      <c r="M344" s="282"/>
      <c r="N344" s="305">
        <f>N345</f>
        <v>0</v>
      </c>
      <c r="O344" s="275">
        <f t="shared" si="90"/>
        <v>0</v>
      </c>
      <c r="P344" s="276"/>
      <c r="Q344" s="277" t="e">
        <f t="shared" si="88"/>
        <v>#DIV/0!</v>
      </c>
    </row>
    <row r="345" spans="2:17" hidden="1">
      <c r="B345" s="307" t="s">
        <v>37</v>
      </c>
      <c r="C345" s="406" t="s">
        <v>105</v>
      </c>
      <c r="D345" s="407" t="s">
        <v>9</v>
      </c>
      <c r="E345" s="408">
        <v>4500600</v>
      </c>
      <c r="F345" s="409" t="s">
        <v>171</v>
      </c>
      <c r="G345" s="390" t="s">
        <v>52</v>
      </c>
      <c r="H345" s="312">
        <v>0</v>
      </c>
      <c r="I345" s="312"/>
      <c r="J345" s="312">
        <v>0</v>
      </c>
      <c r="K345" s="312">
        <f t="shared" si="104"/>
        <v>0</v>
      </c>
      <c r="L345" s="273"/>
      <c r="M345" s="312"/>
      <c r="N345" s="313">
        <v>0</v>
      </c>
      <c r="O345" s="275">
        <f t="shared" si="90"/>
        <v>0</v>
      </c>
      <c r="P345" s="276"/>
      <c r="Q345" s="277" t="e">
        <f t="shared" si="88"/>
        <v>#DIV/0!</v>
      </c>
    </row>
    <row r="346" spans="2:17" ht="21" customHeight="1">
      <c r="B346" s="496" t="s">
        <v>181</v>
      </c>
      <c r="C346" s="508">
        <v>10</v>
      </c>
      <c r="D346" s="508"/>
      <c r="E346" s="509"/>
      <c r="F346" s="508"/>
      <c r="G346" s="508"/>
      <c r="H346" s="501">
        <f>H347</f>
        <v>150000</v>
      </c>
      <c r="I346" s="501">
        <f t="shared" ref="H346:I349" si="105">I347</f>
        <v>0</v>
      </c>
      <c r="J346" s="489">
        <f t="shared" ref="I346:K349" si="106">J347</f>
        <v>0</v>
      </c>
      <c r="K346" s="501">
        <f t="shared" si="104"/>
        <v>150000</v>
      </c>
      <c r="L346" s="507"/>
      <c r="M346" s="501">
        <f t="shared" ref="M346:N349" si="107">M347</f>
        <v>0</v>
      </c>
      <c r="N346" s="489">
        <f t="shared" si="107"/>
        <v>0</v>
      </c>
      <c r="O346" s="493">
        <f>O347+O352</f>
        <v>987000</v>
      </c>
      <c r="P346" s="494">
        <f>P347+P352</f>
        <v>503485.22</v>
      </c>
      <c r="Q346" s="495">
        <v>0.497</v>
      </c>
    </row>
    <row r="347" spans="2:17" ht="21.75" customHeight="1">
      <c r="B347" s="148" t="s">
        <v>182</v>
      </c>
      <c r="C347" s="246" t="s">
        <v>107</v>
      </c>
      <c r="D347" s="246" t="s">
        <v>9</v>
      </c>
      <c r="E347" s="159"/>
      <c r="F347" s="155"/>
      <c r="G347" s="155"/>
      <c r="H347" s="133">
        <f>H348</f>
        <v>150000</v>
      </c>
      <c r="I347" s="133">
        <f t="shared" si="106"/>
        <v>0</v>
      </c>
      <c r="J347" s="133">
        <f t="shared" si="106"/>
        <v>0</v>
      </c>
      <c r="K347" s="133">
        <f t="shared" si="104"/>
        <v>150000</v>
      </c>
      <c r="L347" s="155"/>
      <c r="M347" s="133">
        <f t="shared" si="107"/>
        <v>0</v>
      </c>
      <c r="N347" s="133">
        <f t="shared" si="107"/>
        <v>0</v>
      </c>
      <c r="O347" s="156">
        <v>967000</v>
      </c>
      <c r="P347" s="100">
        <v>483485.22</v>
      </c>
      <c r="Q347" s="481">
        <f t="shared" si="88"/>
        <v>0.49998471561530505</v>
      </c>
    </row>
    <row r="348" spans="2:17" ht="15" hidden="1">
      <c r="B348" s="200" t="s">
        <v>183</v>
      </c>
      <c r="C348" s="244" t="s">
        <v>107</v>
      </c>
      <c r="D348" s="244" t="s">
        <v>9</v>
      </c>
      <c r="E348" s="247" t="s">
        <v>184</v>
      </c>
      <c r="F348" s="198" t="s">
        <v>185</v>
      </c>
      <c r="G348" s="204"/>
      <c r="H348" s="134">
        <f>H349</f>
        <v>150000</v>
      </c>
      <c r="I348" s="134">
        <f t="shared" si="106"/>
        <v>0</v>
      </c>
      <c r="J348" s="134">
        <f t="shared" si="106"/>
        <v>0</v>
      </c>
      <c r="K348" s="134">
        <f t="shared" si="104"/>
        <v>150000</v>
      </c>
      <c r="L348" s="160"/>
      <c r="M348" s="134">
        <f t="shared" si="107"/>
        <v>0</v>
      </c>
      <c r="N348" s="135">
        <f t="shared" si="107"/>
        <v>0</v>
      </c>
      <c r="O348" s="161">
        <f t="shared" si="90"/>
        <v>150000</v>
      </c>
      <c r="P348" s="162">
        <f>P349</f>
        <v>202341.54</v>
      </c>
      <c r="Q348" s="99">
        <f t="shared" si="88"/>
        <v>1.3489436000000001</v>
      </c>
    </row>
    <row r="349" spans="2:17" ht="30" hidden="1">
      <c r="B349" s="150" t="s">
        <v>186</v>
      </c>
      <c r="C349" s="244" t="s">
        <v>107</v>
      </c>
      <c r="D349" s="244" t="s">
        <v>9</v>
      </c>
      <c r="E349" s="247" t="s">
        <v>184</v>
      </c>
      <c r="F349" s="158" t="s">
        <v>185</v>
      </c>
      <c r="G349" s="167">
        <v>200</v>
      </c>
      <c r="H349" s="133">
        <f t="shared" si="105"/>
        <v>150000</v>
      </c>
      <c r="I349" s="133">
        <f t="shared" si="106"/>
        <v>0</v>
      </c>
      <c r="J349" s="133">
        <f t="shared" si="106"/>
        <v>0</v>
      </c>
      <c r="K349" s="133">
        <f t="shared" si="106"/>
        <v>150000</v>
      </c>
      <c r="L349" s="160"/>
      <c r="M349" s="133">
        <f t="shared" si="107"/>
        <v>0</v>
      </c>
      <c r="N349" s="136">
        <f t="shared" si="107"/>
        <v>0</v>
      </c>
      <c r="O349" s="161">
        <f t="shared" si="90"/>
        <v>150000</v>
      </c>
      <c r="P349" s="162">
        <f>P350</f>
        <v>202341.54</v>
      </c>
      <c r="Q349" s="99">
        <f t="shared" si="88"/>
        <v>1.3489436000000001</v>
      </c>
    </row>
    <row r="350" spans="2:17" ht="15" hidden="1">
      <c r="B350" s="147" t="s">
        <v>187</v>
      </c>
      <c r="C350" s="248" t="s">
        <v>107</v>
      </c>
      <c r="D350" s="248" t="s">
        <v>9</v>
      </c>
      <c r="E350" s="249" t="s">
        <v>184</v>
      </c>
      <c r="F350" s="184" t="s">
        <v>185</v>
      </c>
      <c r="G350" s="250">
        <v>260</v>
      </c>
      <c r="H350" s="185">
        <f>H351</f>
        <v>150000</v>
      </c>
      <c r="I350" s="185">
        <v>0</v>
      </c>
      <c r="J350" s="185">
        <f>J351</f>
        <v>0</v>
      </c>
      <c r="K350" s="185">
        <f>K351</f>
        <v>150000</v>
      </c>
      <c r="L350" s="160"/>
      <c r="M350" s="185">
        <v>0</v>
      </c>
      <c r="N350" s="186">
        <f>N351</f>
        <v>0</v>
      </c>
      <c r="O350" s="161">
        <f t="shared" si="90"/>
        <v>150000</v>
      </c>
      <c r="P350" s="162">
        <f>P351</f>
        <v>202341.54</v>
      </c>
      <c r="Q350" s="99">
        <f t="shared" si="88"/>
        <v>1.3489436000000001</v>
      </c>
    </row>
    <row r="351" spans="2:17" ht="25.5" hidden="1" customHeight="1">
      <c r="B351" s="149" t="s">
        <v>188</v>
      </c>
      <c r="C351" s="251" t="s">
        <v>107</v>
      </c>
      <c r="D351" s="251" t="s">
        <v>9</v>
      </c>
      <c r="E351" s="252" t="s">
        <v>213</v>
      </c>
      <c r="F351" s="253" t="s">
        <v>214</v>
      </c>
      <c r="G351" s="167">
        <v>263</v>
      </c>
      <c r="H351" s="133">
        <v>150000</v>
      </c>
      <c r="I351" s="133">
        <v>0</v>
      </c>
      <c r="J351" s="133">
        <v>0</v>
      </c>
      <c r="K351" s="133">
        <f t="shared" ref="K351:K359" si="108">H351+J351</f>
        <v>150000</v>
      </c>
      <c r="L351" s="254" t="s">
        <v>189</v>
      </c>
      <c r="M351" s="133">
        <v>0</v>
      </c>
      <c r="N351" s="136">
        <v>0</v>
      </c>
      <c r="O351" s="163">
        <v>815000</v>
      </c>
      <c r="P351" s="100">
        <v>202341.54</v>
      </c>
      <c r="Q351" s="99">
        <f t="shared" si="88"/>
        <v>0.24827182822085891</v>
      </c>
    </row>
    <row r="352" spans="2:17" ht="21.75" customHeight="1">
      <c r="B352" s="148" t="s">
        <v>190</v>
      </c>
      <c r="C352" s="246" t="s">
        <v>107</v>
      </c>
      <c r="D352" s="246" t="s">
        <v>28</v>
      </c>
      <c r="E352" s="155"/>
      <c r="F352" s="246"/>
      <c r="G352" s="246"/>
      <c r="H352" s="133">
        <f t="shared" ref="H352:J353" si="109">H353</f>
        <v>0</v>
      </c>
      <c r="I352" s="133">
        <f t="shared" si="109"/>
        <v>0</v>
      </c>
      <c r="J352" s="133">
        <f t="shared" si="109"/>
        <v>0</v>
      </c>
      <c r="K352" s="133">
        <f t="shared" si="108"/>
        <v>0</v>
      </c>
      <c r="L352" s="155"/>
      <c r="M352" s="133">
        <f t="shared" ref="M352:N353" si="110">M353</f>
        <v>0</v>
      </c>
      <c r="N352" s="133">
        <f t="shared" si="110"/>
        <v>0</v>
      </c>
      <c r="O352" s="156">
        <v>20000</v>
      </c>
      <c r="P352" s="100">
        <v>20000</v>
      </c>
      <c r="Q352" s="481">
        <f t="shared" si="88"/>
        <v>1</v>
      </c>
    </row>
    <row r="353" spans="2:18" hidden="1">
      <c r="B353" s="410" t="s">
        <v>183</v>
      </c>
      <c r="C353" s="411" t="s">
        <v>107</v>
      </c>
      <c r="D353" s="411" t="s">
        <v>28</v>
      </c>
      <c r="E353" s="412" t="s">
        <v>191</v>
      </c>
      <c r="F353" s="389" t="s">
        <v>192</v>
      </c>
      <c r="G353" s="413"/>
      <c r="H353" s="414">
        <f t="shared" si="109"/>
        <v>0</v>
      </c>
      <c r="I353" s="414">
        <f t="shared" si="109"/>
        <v>0</v>
      </c>
      <c r="J353" s="414">
        <f t="shared" si="109"/>
        <v>0</v>
      </c>
      <c r="K353" s="414">
        <f t="shared" si="108"/>
        <v>0</v>
      </c>
      <c r="L353" s="273"/>
      <c r="M353" s="414">
        <f t="shared" si="110"/>
        <v>0</v>
      </c>
      <c r="N353" s="415">
        <f t="shared" si="110"/>
        <v>0</v>
      </c>
      <c r="O353" s="275">
        <f t="shared" si="90"/>
        <v>0</v>
      </c>
      <c r="P353" s="276">
        <f>P354</f>
        <v>0</v>
      </c>
      <c r="Q353" s="277" t="s">
        <v>202</v>
      </c>
      <c r="R353" s="340">
        <f t="shared" ref="R353:R358" si="111">O353-P353</f>
        <v>0</v>
      </c>
    </row>
    <row r="354" spans="2:18" hidden="1">
      <c r="B354" s="278" t="s">
        <v>193</v>
      </c>
      <c r="C354" s="416" t="s">
        <v>107</v>
      </c>
      <c r="D354" s="416" t="s">
        <v>28</v>
      </c>
      <c r="E354" s="417" t="s">
        <v>211</v>
      </c>
      <c r="F354" s="418" t="s">
        <v>212</v>
      </c>
      <c r="G354" s="366" t="s">
        <v>194</v>
      </c>
      <c r="H354" s="282">
        <v>0</v>
      </c>
      <c r="I354" s="282">
        <v>0</v>
      </c>
      <c r="J354" s="282">
        <v>0</v>
      </c>
      <c r="K354" s="282">
        <f t="shared" si="108"/>
        <v>0</v>
      </c>
      <c r="L354" s="419"/>
      <c r="M354" s="282">
        <v>0</v>
      </c>
      <c r="N354" s="305">
        <v>0</v>
      </c>
      <c r="O354" s="420">
        <v>500000</v>
      </c>
      <c r="P354" s="340">
        <v>0</v>
      </c>
      <c r="Q354" s="277">
        <f t="shared" ref="Q354" si="112">P354/O354*100%</f>
        <v>0</v>
      </c>
      <c r="R354" s="340">
        <f t="shared" si="111"/>
        <v>500000</v>
      </c>
    </row>
    <row r="355" spans="2:18" hidden="1">
      <c r="B355" s="278" t="s">
        <v>237</v>
      </c>
      <c r="C355" s="416" t="s">
        <v>107</v>
      </c>
      <c r="D355" s="416" t="s">
        <v>28</v>
      </c>
      <c r="E355" s="417" t="s">
        <v>207</v>
      </c>
      <c r="F355" s="418" t="s">
        <v>212</v>
      </c>
      <c r="G355" s="366" t="s">
        <v>194</v>
      </c>
      <c r="H355" s="282"/>
      <c r="I355" s="282"/>
      <c r="J355" s="282"/>
      <c r="K355" s="282"/>
      <c r="L355" s="419"/>
      <c r="M355" s="282"/>
      <c r="N355" s="305"/>
      <c r="O355" s="420">
        <v>10000</v>
      </c>
      <c r="P355" s="340">
        <v>10000</v>
      </c>
      <c r="Q355" s="421" t="s">
        <v>202</v>
      </c>
      <c r="R355" s="340">
        <f t="shared" si="111"/>
        <v>0</v>
      </c>
    </row>
    <row r="356" spans="2:18" ht="29.25" hidden="1" customHeight="1">
      <c r="B356" s="319" t="s">
        <v>195</v>
      </c>
      <c r="C356" s="422" t="s">
        <v>67</v>
      </c>
      <c r="D356" s="422"/>
      <c r="E356" s="350"/>
      <c r="F356" s="422"/>
      <c r="G356" s="422"/>
      <c r="H356" s="256">
        <f>H357</f>
        <v>400000</v>
      </c>
      <c r="I356" s="256">
        <v>0</v>
      </c>
      <c r="J356" s="256">
        <f>J357</f>
        <v>0</v>
      </c>
      <c r="K356" s="256">
        <f t="shared" si="108"/>
        <v>400000</v>
      </c>
      <c r="L356" s="320"/>
      <c r="M356" s="256">
        <v>0</v>
      </c>
      <c r="N356" s="256">
        <f t="shared" ref="N356:P357" si="113">N357</f>
        <v>0</v>
      </c>
      <c r="O356" s="257">
        <f t="shared" si="113"/>
        <v>0</v>
      </c>
      <c r="P356" s="258">
        <f t="shared" si="113"/>
        <v>0</v>
      </c>
      <c r="Q356" s="259" t="e">
        <f t="shared" si="88"/>
        <v>#DIV/0!</v>
      </c>
      <c r="R356" s="258">
        <f t="shared" si="111"/>
        <v>0</v>
      </c>
    </row>
    <row r="357" spans="2:18" ht="21.75" hidden="1" customHeight="1">
      <c r="B357" s="151" t="s">
        <v>264</v>
      </c>
      <c r="C357" s="246" t="s">
        <v>67</v>
      </c>
      <c r="D357" s="246" t="s">
        <v>9</v>
      </c>
      <c r="E357" s="159"/>
      <c r="F357" s="246"/>
      <c r="G357" s="246"/>
      <c r="H357" s="133">
        <f>H358</f>
        <v>400000</v>
      </c>
      <c r="I357" s="133">
        <v>0</v>
      </c>
      <c r="J357" s="133">
        <f>J358</f>
        <v>0</v>
      </c>
      <c r="K357" s="133">
        <f t="shared" si="108"/>
        <v>400000</v>
      </c>
      <c r="L357" s="155"/>
      <c r="M357" s="133">
        <v>0</v>
      </c>
      <c r="N357" s="133">
        <f t="shared" si="113"/>
        <v>0</v>
      </c>
      <c r="O357" s="156">
        <v>0</v>
      </c>
      <c r="P357" s="100">
        <v>0</v>
      </c>
      <c r="Q357" s="99" t="e">
        <f t="shared" si="88"/>
        <v>#DIV/0!</v>
      </c>
      <c r="R357" s="100">
        <f t="shared" si="111"/>
        <v>0</v>
      </c>
    </row>
    <row r="358" spans="2:18" ht="19.5" hidden="1" customHeight="1">
      <c r="B358" s="150" t="s">
        <v>196</v>
      </c>
      <c r="C358" s="251" t="s">
        <v>67</v>
      </c>
      <c r="D358" s="251" t="s">
        <v>9</v>
      </c>
      <c r="E358" s="252" t="s">
        <v>236</v>
      </c>
      <c r="F358" s="255"/>
      <c r="G358" s="246"/>
      <c r="H358" s="133">
        <f>H359</f>
        <v>400000</v>
      </c>
      <c r="I358" s="133">
        <v>0</v>
      </c>
      <c r="J358" s="133">
        <f>J359</f>
        <v>0</v>
      </c>
      <c r="K358" s="133">
        <f t="shared" si="108"/>
        <v>400000</v>
      </c>
      <c r="L358" s="254"/>
      <c r="M358" s="133">
        <v>0</v>
      </c>
      <c r="N358" s="136">
        <f>N359</f>
        <v>0</v>
      </c>
      <c r="O358" s="156">
        <f>O362+O363+O364+O367</f>
        <v>270000</v>
      </c>
      <c r="P358" s="100">
        <f>P359</f>
        <v>3600</v>
      </c>
      <c r="Q358" s="99">
        <f t="shared" si="88"/>
        <v>1.3333333333333334E-2</v>
      </c>
      <c r="R358" s="100">
        <f t="shared" si="111"/>
        <v>266400</v>
      </c>
    </row>
    <row r="359" spans="2:18" hidden="1">
      <c r="B359" s="22" t="s">
        <v>198</v>
      </c>
      <c r="C359" s="49" t="s">
        <v>67</v>
      </c>
      <c r="D359" s="49" t="s">
        <v>9</v>
      </c>
      <c r="E359" s="55" t="s">
        <v>197</v>
      </c>
      <c r="F359" s="50" t="s">
        <v>199</v>
      </c>
      <c r="G359" s="52"/>
      <c r="H359" s="23">
        <f>H360+H365</f>
        <v>400000</v>
      </c>
      <c r="I359" s="24">
        <v>0</v>
      </c>
      <c r="J359" s="24">
        <f>J360+J365</f>
        <v>0</v>
      </c>
      <c r="K359" s="23">
        <f t="shared" si="108"/>
        <v>400000</v>
      </c>
      <c r="L359" s="25"/>
      <c r="M359" s="24">
        <v>0</v>
      </c>
      <c r="N359" s="26">
        <f>N360+N365</f>
        <v>0</v>
      </c>
      <c r="O359" s="58">
        <f t="shared" si="90"/>
        <v>400000</v>
      </c>
      <c r="P359" s="31">
        <f>P360+P365</f>
        <v>3600</v>
      </c>
      <c r="Q359" s="59">
        <f t="shared" ref="Q359:Q367" si="114">P359/O359*100%</f>
        <v>8.9999999999999993E-3</v>
      </c>
      <c r="R359" s="31">
        <f t="shared" ref="R359:R367" si="115">O359-P359</f>
        <v>396400</v>
      </c>
    </row>
    <row r="360" spans="2:18" hidden="1">
      <c r="B360" s="30" t="s">
        <v>17</v>
      </c>
      <c r="C360" s="49" t="s">
        <v>67</v>
      </c>
      <c r="D360" s="49" t="s">
        <v>9</v>
      </c>
      <c r="E360" s="55" t="s">
        <v>197</v>
      </c>
      <c r="F360" s="50" t="s">
        <v>199</v>
      </c>
      <c r="G360" s="51" t="s">
        <v>18</v>
      </c>
      <c r="H360" s="27">
        <f>H361+H364</f>
        <v>190000</v>
      </c>
      <c r="I360" s="28">
        <f>I362+I363+I364</f>
        <v>0</v>
      </c>
      <c r="J360" s="28">
        <f t="shared" ref="J360:J361" si="116">J362+J363+J364</f>
        <v>0</v>
      </c>
      <c r="K360" s="27">
        <f>H360+J360+I360</f>
        <v>190000</v>
      </c>
      <c r="L360" s="25"/>
      <c r="M360" s="28">
        <f>M362+M363+M364</f>
        <v>0</v>
      </c>
      <c r="N360" s="29">
        <f t="shared" ref="N360:N361" si="117">N362+N363+N364</f>
        <v>0</v>
      </c>
      <c r="O360" s="58">
        <f t="shared" si="90"/>
        <v>190000</v>
      </c>
      <c r="P360" s="31">
        <f>P361+P364</f>
        <v>3600</v>
      </c>
      <c r="Q360" s="59">
        <f t="shared" si="114"/>
        <v>1.8947368421052633E-2</v>
      </c>
      <c r="R360" s="31">
        <f t="shared" si="115"/>
        <v>186400</v>
      </c>
    </row>
    <row r="361" spans="2:18" hidden="1">
      <c r="B361" s="34" t="s">
        <v>31</v>
      </c>
      <c r="C361" s="56" t="s">
        <v>67</v>
      </c>
      <c r="D361" s="56" t="s">
        <v>9</v>
      </c>
      <c r="E361" s="57" t="s">
        <v>197</v>
      </c>
      <c r="F361" s="53" t="s">
        <v>199</v>
      </c>
      <c r="G361" s="54" t="s">
        <v>43</v>
      </c>
      <c r="H361" s="27">
        <f>H362+H363</f>
        <v>130000</v>
      </c>
      <c r="I361" s="28">
        <f>I363+I364+I365</f>
        <v>0</v>
      </c>
      <c r="J361" s="28">
        <f t="shared" si="116"/>
        <v>0</v>
      </c>
      <c r="K361" s="27">
        <f>H361+J361+I361</f>
        <v>130000</v>
      </c>
      <c r="L361" s="25"/>
      <c r="M361" s="28">
        <f>M363+M364+M365</f>
        <v>0</v>
      </c>
      <c r="N361" s="29">
        <f t="shared" si="117"/>
        <v>0</v>
      </c>
      <c r="O361" s="58">
        <f t="shared" si="90"/>
        <v>130000</v>
      </c>
      <c r="P361" s="31">
        <f>P362+P363</f>
        <v>3600</v>
      </c>
      <c r="Q361" s="59">
        <f t="shared" si="114"/>
        <v>2.7692307692307693E-2</v>
      </c>
      <c r="R361" s="31">
        <f t="shared" si="115"/>
        <v>126400</v>
      </c>
    </row>
    <row r="362" spans="2:18" hidden="1">
      <c r="B362" s="30" t="s">
        <v>33</v>
      </c>
      <c r="C362" s="60" t="s">
        <v>67</v>
      </c>
      <c r="D362" s="60" t="s">
        <v>9</v>
      </c>
      <c r="E362" s="61" t="s">
        <v>236</v>
      </c>
      <c r="F362" s="62" t="s">
        <v>199</v>
      </c>
      <c r="G362" s="51" t="s">
        <v>45</v>
      </c>
      <c r="H362" s="27">
        <v>70000</v>
      </c>
      <c r="I362" s="28">
        <v>0</v>
      </c>
      <c r="J362" s="27">
        <v>0</v>
      </c>
      <c r="K362" s="27">
        <f>H362+J362+I362</f>
        <v>70000</v>
      </c>
      <c r="L362" s="25"/>
      <c r="M362" s="28">
        <v>0</v>
      </c>
      <c r="N362" s="33">
        <v>0</v>
      </c>
      <c r="O362" s="58">
        <v>0</v>
      </c>
      <c r="P362" s="31">
        <v>0</v>
      </c>
      <c r="Q362" s="59" t="e">
        <f t="shared" si="114"/>
        <v>#DIV/0!</v>
      </c>
      <c r="R362" s="31">
        <f t="shared" si="115"/>
        <v>0</v>
      </c>
    </row>
    <row r="363" spans="2:18" hidden="1">
      <c r="B363" s="30" t="s">
        <v>178</v>
      </c>
      <c r="C363" s="49" t="s">
        <v>67</v>
      </c>
      <c r="D363" s="49" t="s">
        <v>9</v>
      </c>
      <c r="E363" s="61" t="s">
        <v>236</v>
      </c>
      <c r="F363" s="50" t="s">
        <v>199</v>
      </c>
      <c r="G363" s="51" t="s">
        <v>50</v>
      </c>
      <c r="H363" s="27">
        <v>60000</v>
      </c>
      <c r="I363" s="28">
        <v>0</v>
      </c>
      <c r="J363" s="27">
        <v>0</v>
      </c>
      <c r="K363" s="27">
        <f>H363+J363</f>
        <v>60000</v>
      </c>
      <c r="L363" s="25"/>
      <c r="M363" s="28">
        <v>0</v>
      </c>
      <c r="N363" s="33">
        <v>0</v>
      </c>
      <c r="O363" s="58">
        <v>100000</v>
      </c>
      <c r="P363" s="31">
        <v>3600</v>
      </c>
      <c r="Q363" s="59">
        <f t="shared" si="114"/>
        <v>3.5999999999999997E-2</v>
      </c>
      <c r="R363" s="31">
        <f t="shared" si="115"/>
        <v>96400</v>
      </c>
    </row>
    <row r="364" spans="2:18" hidden="1">
      <c r="B364" s="30" t="s">
        <v>36</v>
      </c>
      <c r="C364" s="49" t="s">
        <v>67</v>
      </c>
      <c r="D364" s="49" t="s">
        <v>9</v>
      </c>
      <c r="E364" s="61" t="s">
        <v>236</v>
      </c>
      <c r="F364" s="50" t="s">
        <v>199</v>
      </c>
      <c r="G364" s="51" t="s">
        <v>51</v>
      </c>
      <c r="H364" s="27">
        <v>60000</v>
      </c>
      <c r="I364" s="28">
        <v>0</v>
      </c>
      <c r="J364" s="27">
        <v>0</v>
      </c>
      <c r="K364" s="27">
        <f>H364+J364</f>
        <v>60000</v>
      </c>
      <c r="L364" s="25"/>
      <c r="M364" s="28">
        <v>0</v>
      </c>
      <c r="N364" s="33">
        <v>0</v>
      </c>
      <c r="O364" s="58">
        <v>100000</v>
      </c>
      <c r="P364" s="31">
        <v>0</v>
      </c>
      <c r="Q364" s="59">
        <f t="shared" si="114"/>
        <v>0</v>
      </c>
      <c r="R364" s="31">
        <f t="shared" si="115"/>
        <v>100000</v>
      </c>
    </row>
    <row r="365" spans="2:18" hidden="1">
      <c r="B365" s="30" t="s">
        <v>37</v>
      </c>
      <c r="C365" s="49" t="s">
        <v>67</v>
      </c>
      <c r="D365" s="49" t="s">
        <v>9</v>
      </c>
      <c r="E365" s="55" t="s">
        <v>197</v>
      </c>
      <c r="F365" s="50" t="s">
        <v>199</v>
      </c>
      <c r="G365" s="51" t="s">
        <v>52</v>
      </c>
      <c r="H365" s="27">
        <f>H366+H367</f>
        <v>210000</v>
      </c>
      <c r="I365" s="28">
        <f>I366+I367</f>
        <v>0</v>
      </c>
      <c r="J365" s="27">
        <f>J366+J367</f>
        <v>0</v>
      </c>
      <c r="K365" s="27">
        <f>H365+J365+I365</f>
        <v>210000</v>
      </c>
      <c r="L365" s="25"/>
      <c r="M365" s="28">
        <f>M366+M367</f>
        <v>0</v>
      </c>
      <c r="N365" s="33">
        <f>N366+N367</f>
        <v>0</v>
      </c>
      <c r="O365" s="58">
        <f t="shared" si="90"/>
        <v>210000</v>
      </c>
      <c r="P365" s="31">
        <f>P366+P367</f>
        <v>0</v>
      </c>
      <c r="Q365" s="59">
        <f t="shared" si="114"/>
        <v>0</v>
      </c>
      <c r="R365" s="31">
        <f t="shared" si="115"/>
        <v>210000</v>
      </c>
    </row>
    <row r="366" spans="2:18" hidden="1">
      <c r="B366" s="34" t="s">
        <v>38</v>
      </c>
      <c r="C366" s="56" t="s">
        <v>67</v>
      </c>
      <c r="D366" s="56" t="s">
        <v>9</v>
      </c>
      <c r="E366" s="57" t="s">
        <v>197</v>
      </c>
      <c r="F366" s="53" t="s">
        <v>199</v>
      </c>
      <c r="G366" s="54" t="s">
        <v>53</v>
      </c>
      <c r="H366" s="27">
        <v>100000</v>
      </c>
      <c r="I366" s="18">
        <v>0</v>
      </c>
      <c r="J366" s="35">
        <v>0</v>
      </c>
      <c r="K366" s="27">
        <f>H366+I366+J366</f>
        <v>100000</v>
      </c>
      <c r="L366" s="25"/>
      <c r="M366" s="18">
        <v>0</v>
      </c>
      <c r="N366" s="37">
        <v>0</v>
      </c>
      <c r="O366" s="58">
        <v>0</v>
      </c>
      <c r="P366" s="31">
        <v>0</v>
      </c>
      <c r="Q366" s="59" t="e">
        <f t="shared" si="114"/>
        <v>#DIV/0!</v>
      </c>
      <c r="R366" s="31">
        <f t="shared" si="115"/>
        <v>0</v>
      </c>
    </row>
    <row r="367" spans="2:18" ht="12.75" hidden="1" customHeight="1">
      <c r="B367" s="30" t="s">
        <v>39</v>
      </c>
      <c r="C367" s="51" t="s">
        <v>67</v>
      </c>
      <c r="D367" s="51" t="s">
        <v>9</v>
      </c>
      <c r="E367" s="61" t="s">
        <v>236</v>
      </c>
      <c r="F367" s="51" t="s">
        <v>199</v>
      </c>
      <c r="G367" s="51" t="s">
        <v>54</v>
      </c>
      <c r="H367" s="27">
        <v>110000</v>
      </c>
      <c r="I367" s="28">
        <v>0</v>
      </c>
      <c r="J367" s="27">
        <v>0</v>
      </c>
      <c r="K367" s="27">
        <f>H367+J367</f>
        <v>110000</v>
      </c>
      <c r="L367" s="40"/>
      <c r="M367" s="28">
        <v>0</v>
      </c>
      <c r="N367" s="33">
        <v>0</v>
      </c>
      <c r="O367" s="41">
        <v>70000</v>
      </c>
      <c r="P367" s="32">
        <v>0</v>
      </c>
      <c r="Q367" s="42">
        <f t="shared" si="114"/>
        <v>0</v>
      </c>
      <c r="R367" s="32">
        <f t="shared" si="115"/>
        <v>70000</v>
      </c>
    </row>
    <row r="368" spans="2:18">
      <c r="J368" s="63"/>
      <c r="N368" s="63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  <row r="383" spans="12:12">
      <c r="L383" s="1"/>
    </row>
    <row r="384" spans="12:12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</sheetData>
  <mergeCells count="19">
    <mergeCell ref="P6:P7"/>
    <mergeCell ref="Q6:Q7"/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2019-08-23T04:56:29Z</cp:lastPrinted>
  <dcterms:created xsi:type="dcterms:W3CDTF">2013-04-03T09:40:29Z</dcterms:created>
  <dcterms:modified xsi:type="dcterms:W3CDTF">2019-08-27T05:36:07Z</dcterms:modified>
</cp:coreProperties>
</file>