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9440" windowHeight="7935"/>
  </bookViews>
  <sheets>
    <sheet name="Прил 4" sheetId="1" r:id="rId1"/>
  </sheets>
  <definedNames>
    <definedName name="_xlnm.Print_Titles" localSheetId="0">'Прил 4'!$10:$10</definedName>
  </definedNames>
  <calcPr calcId="125725"/>
</workbook>
</file>

<file path=xl/calcChain.xml><?xml version="1.0" encoding="utf-8"?>
<calcChain xmlns="http://schemas.openxmlformats.org/spreadsheetml/2006/main">
  <c r="K75" i="1"/>
  <c r="F141"/>
  <c r="F75"/>
  <c r="K141"/>
  <c r="K11"/>
  <c r="F114"/>
  <c r="K114"/>
  <c r="F11"/>
  <c r="L33"/>
  <c r="K51" l="1"/>
  <c r="F51"/>
  <c r="K59"/>
  <c r="F59"/>
  <c r="F118"/>
  <c r="K118" l="1"/>
  <c r="K132" l="1"/>
  <c r="F132"/>
  <c r="L134"/>
  <c r="I134"/>
  <c r="H134"/>
  <c r="G134"/>
  <c r="L12" l="1"/>
  <c r="L16"/>
  <c r="L22"/>
  <c r="L26"/>
  <c r="L38"/>
  <c r="L52"/>
  <c r="K136"/>
  <c r="G13"/>
  <c r="G12" s="1"/>
  <c r="H13"/>
  <c r="H12" s="1"/>
  <c r="I13"/>
  <c r="I12" s="1"/>
  <c r="G14"/>
  <c r="H14"/>
  <c r="I14"/>
  <c r="G18"/>
  <c r="G17" s="1"/>
  <c r="H18"/>
  <c r="H17" s="1"/>
  <c r="I18"/>
  <c r="I17" s="1"/>
  <c r="G20"/>
  <c r="H20"/>
  <c r="I20"/>
  <c r="G24"/>
  <c r="G23" s="1"/>
  <c r="G22" s="1"/>
  <c r="H24"/>
  <c r="H23" s="1"/>
  <c r="H22" s="1"/>
  <c r="I24"/>
  <c r="I23" s="1"/>
  <c r="I22" s="1"/>
  <c r="G26"/>
  <c r="H26"/>
  <c r="J26"/>
  <c r="G27"/>
  <c r="H27"/>
  <c r="J27"/>
  <c r="G31"/>
  <c r="G30" s="1"/>
  <c r="G29" s="1"/>
  <c r="G35"/>
  <c r="G34" s="1"/>
  <c r="H35"/>
  <c r="H34" s="1"/>
  <c r="I35"/>
  <c r="I34" s="1"/>
  <c r="G36"/>
  <c r="H36"/>
  <c r="I36"/>
  <c r="G40"/>
  <c r="G39" s="1"/>
  <c r="H40"/>
  <c r="H39" s="1"/>
  <c r="I40"/>
  <c r="I39" s="1"/>
  <c r="G43"/>
  <c r="G42" s="1"/>
  <c r="H43"/>
  <c r="H42" s="1"/>
  <c r="I43"/>
  <c r="I42" s="1"/>
  <c r="G45"/>
  <c r="H45"/>
  <c r="J45"/>
  <c r="G46"/>
  <c r="H46"/>
  <c r="J46"/>
  <c r="G49"/>
  <c r="G48" s="1"/>
  <c r="H49"/>
  <c r="H48" s="1"/>
  <c r="J49"/>
  <c r="J48" s="1"/>
  <c r="G54"/>
  <c r="G53" s="1"/>
  <c r="H54"/>
  <c r="H53" s="1"/>
  <c r="J54"/>
  <c r="J53" s="1"/>
  <c r="G57"/>
  <c r="G56" s="1"/>
  <c r="H57"/>
  <c r="H56" s="1"/>
  <c r="H52" s="1"/>
  <c r="H51" s="1"/>
  <c r="I57"/>
  <c r="I56" s="1"/>
  <c r="I52" s="1"/>
  <c r="I51" s="1"/>
  <c r="G61"/>
  <c r="G60" s="1"/>
  <c r="H61"/>
  <c r="H60" s="1"/>
  <c r="I61"/>
  <c r="I60" s="1"/>
  <c r="G65"/>
  <c r="G64" s="1"/>
  <c r="G63" s="1"/>
  <c r="H65"/>
  <c r="H64" s="1"/>
  <c r="H63" s="1"/>
  <c r="I65"/>
  <c r="I64" s="1"/>
  <c r="I63" s="1"/>
  <c r="G68"/>
  <c r="G69"/>
  <c r="G71"/>
  <c r="H71"/>
  <c r="J71"/>
  <c r="G73"/>
  <c r="H73"/>
  <c r="J73"/>
  <c r="I76"/>
  <c r="G77"/>
  <c r="H77"/>
  <c r="J77"/>
  <c r="G79"/>
  <c r="H79"/>
  <c r="J79"/>
  <c r="G81"/>
  <c r="H81"/>
  <c r="J81"/>
  <c r="G83"/>
  <c r="H83"/>
  <c r="J83"/>
  <c r="G85"/>
  <c r="H85"/>
  <c r="I85"/>
  <c r="G87"/>
  <c r="H87"/>
  <c r="J87"/>
  <c r="I90"/>
  <c r="I89" s="1"/>
  <c r="G91"/>
  <c r="H91"/>
  <c r="H90" s="1"/>
  <c r="H89" s="1"/>
  <c r="G93"/>
  <c r="H93"/>
  <c r="I93"/>
  <c r="G95"/>
  <c r="H95"/>
  <c r="J95"/>
  <c r="H97"/>
  <c r="G98"/>
  <c r="H98"/>
  <c r="I98"/>
  <c r="G100"/>
  <c r="H100"/>
  <c r="J100"/>
  <c r="G103"/>
  <c r="H103"/>
  <c r="I103"/>
  <c r="G105"/>
  <c r="H105"/>
  <c r="I105"/>
  <c r="G107"/>
  <c r="H107"/>
  <c r="I107"/>
  <c r="G109"/>
  <c r="H109"/>
  <c r="G111"/>
  <c r="H111"/>
  <c r="I111"/>
  <c r="G116"/>
  <c r="G115" s="1"/>
  <c r="G114" s="1"/>
  <c r="H116"/>
  <c r="H115" s="1"/>
  <c r="H114" s="1"/>
  <c r="I116"/>
  <c r="I115" s="1"/>
  <c r="I114" s="1"/>
  <c r="G120"/>
  <c r="H120"/>
  <c r="J120"/>
  <c r="H122"/>
  <c r="G123"/>
  <c r="H123"/>
  <c r="J123"/>
  <c r="I124"/>
  <c r="I122" s="1"/>
  <c r="I119" s="1"/>
  <c r="I118" s="1"/>
  <c r="G125"/>
  <c r="H125"/>
  <c r="J125"/>
  <c r="H127"/>
  <c r="G128"/>
  <c r="H128"/>
  <c r="J128"/>
  <c r="J127" s="1"/>
  <c r="G130"/>
  <c r="H130"/>
  <c r="I130"/>
  <c r="G133"/>
  <c r="G132" s="1"/>
  <c r="H133"/>
  <c r="H132" s="1"/>
  <c r="I133"/>
  <c r="I132" s="1"/>
  <c r="G139"/>
  <c r="G138" s="1"/>
  <c r="G137" s="1"/>
  <c r="G136" s="1"/>
  <c r="H139"/>
  <c r="H138" s="1"/>
  <c r="H137" s="1"/>
  <c r="H136" s="1"/>
  <c r="I139"/>
  <c r="I138" s="1"/>
  <c r="I137" s="1"/>
  <c r="I136" s="1"/>
  <c r="H16" l="1"/>
  <c r="I16"/>
  <c r="I11" s="1"/>
  <c r="G16"/>
  <c r="H119"/>
  <c r="H118" s="1"/>
  <c r="I102"/>
  <c r="I97" s="1"/>
  <c r="I75" s="1"/>
  <c r="G102"/>
  <c r="G97" s="1"/>
  <c r="G75" s="1"/>
  <c r="G76"/>
  <c r="G127"/>
  <c r="F127" s="1"/>
  <c r="L127" s="1"/>
  <c r="G122"/>
  <c r="H102"/>
  <c r="G90"/>
  <c r="G89" s="1"/>
  <c r="H76"/>
  <c r="G67"/>
  <c r="G59" s="1"/>
  <c r="H75"/>
  <c r="H59"/>
  <c r="H38"/>
  <c r="I59"/>
  <c r="G52"/>
  <c r="G51" s="1"/>
  <c r="I38"/>
  <c r="G38"/>
  <c r="G11" s="1"/>
  <c r="F140"/>
  <c r="L140" s="1"/>
  <c r="F139"/>
  <c r="L139" s="1"/>
  <c r="F138"/>
  <c r="F135"/>
  <c r="F131"/>
  <c r="L131" s="1"/>
  <c r="F130"/>
  <c r="L130" s="1"/>
  <c r="F129"/>
  <c r="L129" s="1"/>
  <c r="F128"/>
  <c r="L128" s="1"/>
  <c r="F126"/>
  <c r="F124"/>
  <c r="F121"/>
  <c r="F117"/>
  <c r="F112"/>
  <c r="F110"/>
  <c r="L110" s="1"/>
  <c r="F109"/>
  <c r="L109" s="1"/>
  <c r="F108"/>
  <c r="F106"/>
  <c r="F104"/>
  <c r="F101"/>
  <c r="F99"/>
  <c r="F96"/>
  <c r="F94"/>
  <c r="L94" s="1"/>
  <c r="F93"/>
  <c r="L93" s="1"/>
  <c r="F92"/>
  <c r="L92" s="1"/>
  <c r="F91"/>
  <c r="L91" s="1"/>
  <c r="F90"/>
  <c r="L90" s="1"/>
  <c r="F88"/>
  <c r="F86"/>
  <c r="L86" s="1"/>
  <c r="F85"/>
  <c r="L85" s="1"/>
  <c r="F84"/>
  <c r="F82"/>
  <c r="F80"/>
  <c r="F78"/>
  <c r="F74"/>
  <c r="F72"/>
  <c r="F70"/>
  <c r="L70" s="1"/>
  <c r="F66"/>
  <c r="F62"/>
  <c r="F55"/>
  <c r="L51"/>
  <c r="F50"/>
  <c r="F47"/>
  <c r="F44"/>
  <c r="F41"/>
  <c r="F37"/>
  <c r="F32"/>
  <c r="F28"/>
  <c r="F25"/>
  <c r="F21"/>
  <c r="F19"/>
  <c r="L19" s="1"/>
  <c r="F18"/>
  <c r="F15"/>
  <c r="F20" l="1"/>
  <c r="L20" s="1"/>
  <c r="L21"/>
  <c r="F31"/>
  <c r="L32"/>
  <c r="F65"/>
  <c r="L66"/>
  <c r="F95"/>
  <c r="L95" s="1"/>
  <c r="L96"/>
  <c r="F105"/>
  <c r="L105" s="1"/>
  <c r="L106"/>
  <c r="F111"/>
  <c r="L111" s="1"/>
  <c r="L112"/>
  <c r="L138"/>
  <c r="F17"/>
  <c r="L17" s="1"/>
  <c r="L18"/>
  <c r="F27"/>
  <c r="L27" s="1"/>
  <c r="L28"/>
  <c r="F40"/>
  <c r="L41"/>
  <c r="F46"/>
  <c r="L46" s="1"/>
  <c r="L47"/>
  <c r="F57"/>
  <c r="L58"/>
  <c r="F71"/>
  <c r="L71" s="1"/>
  <c r="L72"/>
  <c r="F77"/>
  <c r="L77" s="1"/>
  <c r="L78"/>
  <c r="F81"/>
  <c r="L81" s="1"/>
  <c r="L82"/>
  <c r="F87"/>
  <c r="L87" s="1"/>
  <c r="L88"/>
  <c r="F100"/>
  <c r="L100" s="1"/>
  <c r="L101"/>
  <c r="F120"/>
  <c r="L120" s="1"/>
  <c r="L121"/>
  <c r="F125"/>
  <c r="L125" s="1"/>
  <c r="L126"/>
  <c r="F14"/>
  <c r="L14" s="1"/>
  <c r="L15"/>
  <c r="F24"/>
  <c r="L25"/>
  <c r="F36"/>
  <c r="L36" s="1"/>
  <c r="L37"/>
  <c r="F43"/>
  <c r="L44"/>
  <c r="F49"/>
  <c r="L50"/>
  <c r="F54"/>
  <c r="L55"/>
  <c r="F61"/>
  <c r="L62"/>
  <c r="F73"/>
  <c r="L73" s="1"/>
  <c r="L74"/>
  <c r="F79"/>
  <c r="L79" s="1"/>
  <c r="L80"/>
  <c r="F83"/>
  <c r="L83" s="1"/>
  <c r="L84"/>
  <c r="F98"/>
  <c r="L98" s="1"/>
  <c r="L99"/>
  <c r="F103"/>
  <c r="L103" s="1"/>
  <c r="L104"/>
  <c r="F107"/>
  <c r="L107" s="1"/>
  <c r="L108"/>
  <c r="F116"/>
  <c r="L117"/>
  <c r="F123"/>
  <c r="L123" s="1"/>
  <c r="L124"/>
  <c r="L135"/>
  <c r="L97"/>
  <c r="G119"/>
  <c r="G118" s="1"/>
  <c r="F69"/>
  <c r="L69" s="1"/>
  <c r="F13"/>
  <c r="L13" s="1"/>
  <c r="F35"/>
  <c r="L35" s="1"/>
  <c r="F68"/>
  <c r="L68" s="1"/>
  <c r="F45"/>
  <c r="L45" s="1"/>
  <c r="L67"/>
  <c r="I141"/>
  <c r="H11"/>
  <c r="H141" s="1"/>
  <c r="F102"/>
  <c r="L102" s="1"/>
  <c r="L89"/>
  <c r="G141"/>
  <c r="F122"/>
  <c r="L122" s="1"/>
  <c r="L75" l="1"/>
  <c r="L76"/>
  <c r="L116"/>
  <c r="F60"/>
  <c r="L60" s="1"/>
  <c r="L61"/>
  <c r="F53"/>
  <c r="L53" s="1"/>
  <c r="L54"/>
  <c r="F48"/>
  <c r="L48" s="1"/>
  <c r="L49"/>
  <c r="F42"/>
  <c r="L42" s="1"/>
  <c r="L43"/>
  <c r="F23"/>
  <c r="L23" s="1"/>
  <c r="L24"/>
  <c r="F56"/>
  <c r="L56" s="1"/>
  <c r="L57"/>
  <c r="F39"/>
  <c r="L39" s="1"/>
  <c r="L40"/>
  <c r="F136"/>
  <c r="L136" s="1"/>
  <c r="L137"/>
  <c r="F64"/>
  <c r="L65"/>
  <c r="F30"/>
  <c r="L30" s="1"/>
  <c r="L31"/>
  <c r="L11"/>
  <c r="L64" l="1"/>
  <c r="L118"/>
  <c r="L119"/>
  <c r="L114"/>
  <c r="L115"/>
  <c r="L132"/>
  <c r="L133"/>
  <c r="L63" l="1"/>
  <c r="L59" l="1"/>
  <c r="L141"/>
</calcChain>
</file>

<file path=xl/sharedStrings.xml><?xml version="1.0" encoding="utf-8"?>
<sst xmlns="http://schemas.openxmlformats.org/spreadsheetml/2006/main" count="514" uniqueCount="201">
  <si>
    <t xml:space="preserve">городского поселения г. Суровикино </t>
  </si>
  <si>
    <t>Подраз-дел</t>
  </si>
  <si>
    <t>Целевая статья расходов</t>
  </si>
  <si>
    <t>Вид расхо-дов</t>
  </si>
  <si>
    <t>в том числе</t>
  </si>
  <si>
    <t>поселение</t>
  </si>
  <si>
    <t>субвенции</t>
  </si>
  <si>
    <t>Субсидии</t>
  </si>
  <si>
    <t>субсидии</t>
  </si>
  <si>
    <t>3</t>
  </si>
  <si>
    <t>4</t>
  </si>
  <si>
    <t>5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</si>
  <si>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</si>
  <si>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</si>
  <si>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</si>
  <si>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</si>
  <si>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0020000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</si>
  <si>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</si>
  <si>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0020300</t>
  </si>
  <si>
    <t>Глава муниципального образования</t>
  </si>
  <si>
    <t>500</t>
  </si>
  <si>
    <t>Выполнение функций органами местного самоуправления</t>
  </si>
  <si>
    <t>03</t>
  </si>
  <si>
    <t>0020400</t>
  </si>
  <si>
    <t>Центральный аппарат</t>
  </si>
  <si>
    <t>0021100</t>
  </si>
  <si>
    <t>Председатель представительного органа муниципального образования</t>
  </si>
  <si>
    <t>04</t>
  </si>
  <si>
    <t>06</t>
  </si>
  <si>
    <t>Ревизионная комиссия</t>
  </si>
  <si>
    <t>5210600</t>
  </si>
  <si>
    <t>526</t>
  </si>
  <si>
    <t xml:space="preserve">Перечисления другим бюджетам бюджетной системы Российской Федерации                                    </t>
  </si>
  <si>
    <t>07</t>
  </si>
  <si>
    <t>Обеспечение проведения выборов и референдумов</t>
  </si>
  <si>
    <t>0200000</t>
  </si>
  <si>
    <t>0200003</t>
  </si>
  <si>
    <t>Расходы</t>
  </si>
  <si>
    <t>Прочие расходы</t>
  </si>
  <si>
    <t>11</t>
  </si>
  <si>
    <t>Резервные фонды</t>
  </si>
  <si>
    <t>0700000</t>
  </si>
  <si>
    <t>0700500</t>
  </si>
  <si>
    <t>Резервные фонды местных администраций</t>
  </si>
  <si>
    <t>013</t>
  </si>
  <si>
    <t>13</t>
  </si>
  <si>
    <t>Другие общегосударственные вопросы</t>
  </si>
  <si>
    <t>0900000</t>
  </si>
  <si>
    <t>Реализация государственной политики в области приватизации  и управления государственной и муниципальной собственностью</t>
  </si>
  <si>
    <t>0900200</t>
  </si>
  <si>
    <t>Оценка недвижимости, признание прав и регулирование отношений по государственной и муниципальной собственности</t>
  </si>
  <si>
    <t>0920000</t>
  </si>
  <si>
    <t>Реализация государственных функций, связанных с общегосударственным управлением</t>
  </si>
  <si>
    <t>0920300</t>
  </si>
  <si>
    <t>Выполнение других обязательств государства</t>
  </si>
  <si>
    <t>0929600</t>
  </si>
  <si>
    <t>Субсидия на иные цели</t>
  </si>
  <si>
    <t>612</t>
  </si>
  <si>
    <t>Безвозмездные перечисления  госсударственным и муниципальным организациям</t>
  </si>
  <si>
    <t>НАЦИОНАЛЬНАЯ 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</si>
  <si>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</si>
  <si>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</si>
  <si>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0700400</t>
  </si>
  <si>
    <t>Резервный фонд Волгоградской области</t>
  </si>
  <si>
    <t>2180000</t>
  </si>
  <si>
    <t>2180100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</si>
  <si>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</si>
  <si>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 ЭКОНОМИКА</t>
  </si>
  <si>
    <t>05</t>
  </si>
  <si>
    <t>5220224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</si>
  <si>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</si>
  <si>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</si>
  <si>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</si>
  <si>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08</t>
  </si>
  <si>
    <t>Транспорт</t>
  </si>
  <si>
    <t>3030200</t>
  </si>
  <si>
    <t>Отдельные мероприятия в области автомобильного хозяйства</t>
  </si>
  <si>
    <t>006</t>
  </si>
  <si>
    <t>Субсидии юридическим лицам</t>
  </si>
  <si>
    <t>Дорожное хозяйство (дорожные фонды)</t>
  </si>
  <si>
    <t>3150000</t>
  </si>
  <si>
    <t>Дорожное хозяйство</t>
  </si>
  <si>
    <t>3150100</t>
  </si>
  <si>
    <t>Поддержка дорожного хозяйства</t>
  </si>
  <si>
    <t>3150200</t>
  </si>
  <si>
    <t>Мероприятия в области дорожного хозяйства</t>
  </si>
  <si>
    <t>365</t>
  </si>
  <si>
    <t>Ремонт и содержание дорог</t>
  </si>
  <si>
    <t>5210103</t>
  </si>
  <si>
    <t>Поддержка дорожного хозяйства в муниципальных образованиях</t>
  </si>
  <si>
    <t>010</t>
  </si>
  <si>
    <t>ЖИЛИЩНО-КОММУНАЛЬНОЕ ХОЗЯЙСТВО</t>
  </si>
  <si>
    <t>Жилищное хозяйство</t>
  </si>
  <si>
    <t>0980101</t>
  </si>
  <si>
    <t xml:space="preserve">Поддержка жилищного хозяйства </t>
  </si>
  <si>
    <t>Капитальный ремонт государственного жилищного фонда субъектов Российской Федерации  и муниципального жилищного фонда за счет средств Фонда содействия реформированию ЖКХ</t>
  </si>
  <si>
    <t>0980102</t>
  </si>
  <si>
    <t>003</t>
  </si>
  <si>
    <t>Переселение граждан из государственного жилищного фонда субъектов РФ и муниципального жилищного фонда за счет средств Фонда содейтсвия реформированию ЖКХ</t>
  </si>
  <si>
    <t>0980201</t>
  </si>
  <si>
    <t>Капитальный ремонт государственного жилищного фонда субъектов Российской Федерации  и муниципального жилищного фонда за счет средств Областного бюджета</t>
  </si>
  <si>
    <t>0980202</t>
  </si>
  <si>
    <t>Переселение граждан из государственного жилищного фонда субъектов РФ и муниципального жилищного фонда за счет средств Областного бюджета</t>
  </si>
  <si>
    <t>Капитальный ремонт государственного жилищного фонда субъектов Российской Федерации  и муниципального жилищного фонда</t>
  </si>
  <si>
    <t>Работы и услуги по содержанию имущества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</si>
  <si>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</si>
  <si>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</si>
  <si>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</si>
  <si>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Работы и услуги</t>
  </si>
  <si>
    <t>020</t>
  </si>
  <si>
    <t>Софинансирование объектов капитального строительства</t>
  </si>
  <si>
    <t>Благоустройство</t>
  </si>
  <si>
    <t>Сбор и удаление твердых отходов</t>
  </si>
  <si>
    <t>807</t>
  </si>
  <si>
    <t>6000000</t>
  </si>
  <si>
    <t>6000100</t>
  </si>
  <si>
    <t>Уличное освещение</t>
  </si>
  <si>
    <t>806</t>
  </si>
  <si>
    <t>6000300</t>
  </si>
  <si>
    <t>Озеленение</t>
  </si>
  <si>
    <t>808</t>
  </si>
  <si>
    <t>6000400</t>
  </si>
  <si>
    <t>Организация и содержание мест захоронения</t>
  </si>
  <si>
    <t>809</t>
  </si>
  <si>
    <t>6000500</t>
  </si>
  <si>
    <t>Безвозмездные перечисления организациям</t>
  </si>
  <si>
    <t>Прочие мероприятия по благоустройству городских округов и поселений</t>
  </si>
  <si>
    <t>ОБРАЗОВАНИЕ</t>
  </si>
  <si>
    <t>Молодежная политика и оздоровление детей</t>
  </si>
  <si>
    <t>4310000</t>
  </si>
  <si>
    <t>Организационно-воспитательная работа с молодежью</t>
  </si>
  <si>
    <t>4310100</t>
  </si>
  <si>
    <t>447</t>
  </si>
  <si>
    <t>Проведение мероприятий для детей и молодежи</t>
  </si>
  <si>
    <t xml:space="preserve">Культура </t>
  </si>
  <si>
    <t>4400200</t>
  </si>
  <si>
    <t xml:space="preserve">Комплектование книжных фондов библиотек </t>
  </si>
  <si>
    <t>001</t>
  </si>
  <si>
    <t>Поступление нефинансовых активов</t>
  </si>
  <si>
    <t>Дворцы и дома культуры, другие учреждения культуры и средств массовой информации</t>
  </si>
  <si>
    <t>Обеспечение деятельности подведомственных учреждений</t>
  </si>
  <si>
    <t>Нормативные затраты, непосредственно связанные с выполнением муниципального задания МУК ГДК "Юность"</t>
  </si>
  <si>
    <t>Нормативные затраты на содержание имущества МУК ГДК "Юность"</t>
  </si>
  <si>
    <t>4429000</t>
  </si>
  <si>
    <t>Библиотеки</t>
  </si>
  <si>
    <t>851</t>
  </si>
  <si>
    <t>Выполнение функций бюджетными учреждениями</t>
  </si>
  <si>
    <t>СОЦИАЛЬНАЯ ПОЛИТИКА</t>
  </si>
  <si>
    <t>10</t>
  </si>
  <si>
    <t>4910100</t>
  </si>
  <si>
    <t xml:space="preserve">Пенсионное обеспечение </t>
  </si>
  <si>
    <t>714</t>
  </si>
  <si>
    <t>Физическая культура</t>
  </si>
  <si>
    <t>5120000</t>
  </si>
  <si>
    <t>Физкультурно-оздоровительная работа и спортивные мероприятия</t>
  </si>
  <si>
    <t>5129700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</si>
  <si>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</si>
  <si>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>455</t>
  </si>
  <si>
    <t>ИТОГО:</t>
  </si>
  <si>
    <t>Наименование</t>
  </si>
  <si>
    <t>Код</t>
  </si>
  <si>
    <t>1</t>
  </si>
  <si>
    <t>Фактически исполнено</t>
  </si>
  <si>
    <t>Процент исполнения (%)</t>
  </si>
  <si>
    <t>0100</t>
  </si>
  <si>
    <t>0102</t>
  </si>
  <si>
    <t>0103</t>
  </si>
  <si>
    <t>0104</t>
  </si>
  <si>
    <t>0106</t>
  </si>
  <si>
    <t>0111</t>
  </si>
  <si>
    <t>0113</t>
  </si>
  <si>
    <t>0309</t>
  </si>
  <si>
    <t>0408</t>
  </si>
  <si>
    <t>0409</t>
  </si>
  <si>
    <t>0501</t>
  </si>
  <si>
    <t>0502</t>
  </si>
  <si>
    <t>0503</t>
  </si>
  <si>
    <t>0707</t>
  </si>
  <si>
    <t>0801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</si>
  <si>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</si>
  <si>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</si>
  <si>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</si>
  <si>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0300</t>
  </si>
  <si>
    <t>0400</t>
  </si>
  <si>
    <t>0500</t>
  </si>
  <si>
    <t>0700</t>
  </si>
  <si>
    <t>0800</t>
  </si>
  <si>
    <t>ФИЗИЧЕСКАЯ КУЛЬТУРА И СПОРТ</t>
  </si>
  <si>
    <t>Утверждено Решением</t>
  </si>
  <si>
    <t>КУЛЬТУРА</t>
  </si>
  <si>
    <t>0107</t>
  </si>
  <si>
    <t>Социальное обеспечение населения</t>
  </si>
  <si>
    <t>тыс. рублей</t>
  </si>
  <si>
    <t>Приложение 3</t>
  </si>
  <si>
    <t xml:space="preserve">к проекту Решения Совета депутатов </t>
  </si>
  <si>
    <t>0314</t>
  </si>
  <si>
    <t>Другие вопросы в области национальной безопасности и правоохранительной деятельности</t>
  </si>
  <si>
    <t>Исполнение расходов бюджета городского поселения г. Суровикино                            по разделам, подразделам классификации расходов бюджетов за 2019 год</t>
  </si>
  <si>
    <t>0505</t>
  </si>
  <si>
    <t>Национальный проект "Чистая вода"</t>
  </si>
  <si>
    <t>от 16 июня 2019 г. №  09/01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</si>
</sst>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i/>
      <sz val="14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indexed="8"/>
      <name val="Albertus Extra Bold"/>
      <charset val="204"/>
    </font>
    <font>
      <i/>
      <sz val="14"/>
      <name val="Times New Roman"/>
      <family val="1"/>
      <charset val="204"/>
    </font>
    <font>
      <i/>
      <sz val="14"/>
      <color indexed="8"/>
      <name val="Arial"/>
      <family val="2"/>
      <charset val="204"/>
    </font>
    <font>
      <i/>
      <sz val="14"/>
      <name val="Arial"/>
      <family val="2"/>
      <charset val="204"/>
    </font>
    <font>
      <sz val="14"/>
      <color indexed="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indexed="8"/>
      <name val="Arial Cyr"/>
      <family val="2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/>
    <xf numFmtId="0" fontId="5" fillId="0" borderId="0" xfId="0" applyFont="1" applyAlignment="1">
      <alignment vertical="top" wrapText="1"/>
    </xf>
    <xf numFmtId="49" fontId="7" fillId="0" borderId="0" xfId="0" applyNumberFormat="1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NumberFormat="1" applyFont="1" applyFill="1" applyAlignment="1">
      <alignment horizontal="center" vertical="center"/>
    </xf>
    <xf numFmtId="0" fontId="5" fillId="0" borderId="0" xfId="0" applyFont="1"/>
    <xf numFmtId="49" fontId="6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Fill="1" applyAlignment="1">
      <alignment horizontal="center" vertical="top"/>
    </xf>
    <xf numFmtId="0" fontId="0" fillId="0" borderId="0" xfId="0" applyFont="1" applyAlignment="1">
      <alignment vertical="top"/>
    </xf>
    <xf numFmtId="164" fontId="13" fillId="0" borderId="0" xfId="0" applyNumberFormat="1" applyFont="1" applyBorder="1" applyAlignment="1">
      <alignment vertical="center"/>
    </xf>
    <xf numFmtId="49" fontId="6" fillId="0" borderId="3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top"/>
    </xf>
    <xf numFmtId="49" fontId="8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top" wrapText="1"/>
    </xf>
    <xf numFmtId="164" fontId="9" fillId="0" borderId="0" xfId="0" applyNumberFormat="1" applyFont="1" applyBorder="1" applyAlignment="1">
      <alignment vertical="top"/>
    </xf>
    <xf numFmtId="49" fontId="8" fillId="5" borderId="0" xfId="0" applyNumberFormat="1" applyFont="1" applyFill="1" applyBorder="1" applyAlignment="1">
      <alignment horizontal="center" vertical="top"/>
    </xf>
    <xf numFmtId="49" fontId="8" fillId="5" borderId="0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left" vertical="top" wrapText="1"/>
    </xf>
    <xf numFmtId="49" fontId="9" fillId="5" borderId="0" xfId="0" applyNumberFormat="1" applyFont="1" applyFill="1" applyBorder="1" applyAlignment="1">
      <alignment horizontal="center" vertical="top"/>
    </xf>
    <xf numFmtId="49" fontId="9" fillId="5" borderId="0" xfId="0" applyNumberFormat="1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vertical="top" wrapText="1"/>
    </xf>
    <xf numFmtId="0" fontId="9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0" fontId="12" fillId="5" borderId="0" xfId="0" applyFont="1" applyFill="1" applyBorder="1" applyAlignment="1">
      <alignment horizontal="left" vertical="top" wrapText="1"/>
    </xf>
    <xf numFmtId="0" fontId="11" fillId="5" borderId="0" xfId="0" applyFont="1" applyFill="1" applyBorder="1" applyAlignment="1">
      <alignment vertical="top" wrapText="1"/>
    </xf>
    <xf numFmtId="0" fontId="12" fillId="5" borderId="0" xfId="0" applyFont="1" applyFill="1" applyBorder="1" applyAlignment="1">
      <alignment vertical="top" wrapText="1"/>
    </xf>
    <xf numFmtId="49" fontId="9" fillId="4" borderId="0" xfId="0" applyNumberFormat="1" applyFont="1" applyFill="1" applyBorder="1" applyAlignment="1">
      <alignment horizontal="center" vertical="top"/>
    </xf>
    <xf numFmtId="49" fontId="9" fillId="4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vertical="top"/>
    </xf>
    <xf numFmtId="0" fontId="9" fillId="4" borderId="0" xfId="0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top"/>
    </xf>
    <xf numFmtId="49" fontId="11" fillId="5" borderId="0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top"/>
    </xf>
    <xf numFmtId="49" fontId="18" fillId="0" borderId="0" xfId="0" applyNumberFormat="1" applyFont="1" applyBorder="1" applyAlignment="1">
      <alignment horizontal="center" vertical="top"/>
    </xf>
    <xf numFmtId="49" fontId="18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vertical="top" wrapText="1"/>
    </xf>
    <xf numFmtId="0" fontId="22" fillId="3" borderId="0" xfId="0" applyFont="1" applyFill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165" fontId="11" fillId="4" borderId="0" xfId="0" applyNumberFormat="1" applyFont="1" applyFill="1" applyBorder="1" applyAlignment="1">
      <alignment vertical="top" wrapText="1"/>
    </xf>
    <xf numFmtId="165" fontId="14" fillId="2" borderId="0" xfId="0" applyNumberFormat="1" applyFont="1" applyFill="1" applyBorder="1" applyAlignment="1">
      <alignment vertical="center" wrapText="1"/>
    </xf>
    <xf numFmtId="165" fontId="9" fillId="0" borderId="0" xfId="0" applyNumberFormat="1" applyFont="1" applyBorder="1" applyAlignment="1">
      <alignment vertical="top"/>
    </xf>
    <xf numFmtId="165" fontId="11" fillId="5" borderId="0" xfId="0" applyNumberFormat="1" applyFont="1" applyFill="1" applyBorder="1" applyAlignment="1">
      <alignment vertical="top" wrapText="1"/>
    </xf>
    <xf numFmtId="165" fontId="4" fillId="0" borderId="0" xfId="0" applyNumberFormat="1" applyFont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165" fontId="17" fillId="0" borderId="0" xfId="0" applyNumberFormat="1" applyFont="1" applyBorder="1" applyAlignment="1">
      <alignment vertical="center"/>
    </xf>
    <xf numFmtId="165" fontId="4" fillId="2" borderId="0" xfId="0" applyNumberFormat="1" applyFont="1" applyFill="1" applyBorder="1" applyAlignment="1">
      <alignment vertical="center" wrapText="1"/>
    </xf>
    <xf numFmtId="165" fontId="21" fillId="0" borderId="0" xfId="0" applyNumberFormat="1" applyFont="1" applyBorder="1" applyAlignment="1">
      <alignment vertical="top" wrapText="1"/>
    </xf>
    <xf numFmtId="165" fontId="2" fillId="6" borderId="0" xfId="0" applyNumberFormat="1" applyFont="1" applyFill="1" applyBorder="1" applyAlignment="1">
      <alignment vertical="center" wrapText="1"/>
    </xf>
    <xf numFmtId="165" fontId="10" fillId="6" borderId="0" xfId="0" applyNumberFormat="1" applyFont="1" applyFill="1" applyBorder="1" applyAlignment="1">
      <alignment vertical="center" wrapText="1"/>
    </xf>
    <xf numFmtId="165" fontId="13" fillId="5" borderId="0" xfId="0" applyNumberFormat="1" applyFont="1" applyFill="1" applyBorder="1" applyAlignment="1">
      <alignment vertical="center"/>
    </xf>
    <xf numFmtId="0" fontId="24" fillId="0" borderId="0" xfId="0" applyNumberFormat="1" applyFont="1" applyFill="1" applyAlignment="1">
      <alignment horizontal="center" vertical="top"/>
    </xf>
    <xf numFmtId="0" fontId="5" fillId="0" borderId="0" xfId="0" applyFont="1" applyAlignment="1">
      <alignment horizontal="right"/>
    </xf>
    <xf numFmtId="4" fontId="11" fillId="5" borderId="0" xfId="0" applyNumberFormat="1" applyFont="1" applyFill="1" applyBorder="1" applyAlignment="1">
      <alignment vertical="top" wrapText="1"/>
    </xf>
    <xf numFmtId="4" fontId="9" fillId="0" borderId="0" xfId="0" applyNumberFormat="1" applyFont="1" applyBorder="1" applyAlignment="1">
      <alignment vertical="top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4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141"/>
  <sheetViews>
    <sheetView tabSelected="1" view="pageLayout" zoomScale="85" zoomScaleNormal="100" zoomScalePageLayoutView="85" workbookViewId="0">
      <selection activeCell="G4" sqref="G4:L4"/>
    </sheetView>
  </sheetViews>
  <sheetFormatPr defaultRowHeight="15"/>
  <cols>
    <col min="1" max="1" width="6.7109375" style="6" customWidth="1"/>
    <col min="2" max="2" width="7.28515625" style="1" hidden="1" customWidth="1"/>
    <col min="3" max="3" width="11.28515625" style="1" hidden="1" customWidth="1"/>
    <col min="4" max="4" width="6.28515625" style="1" hidden="1" customWidth="1"/>
    <col min="5" max="5" width="38.140625" style="7" customWidth="1"/>
    <col min="6" max="6" width="15.140625" style="20" customWidth="1"/>
    <col min="7" max="7" width="15.28515625" hidden="1" customWidth="1"/>
    <col min="8" max="8" width="10.140625" hidden="1" customWidth="1"/>
    <col min="9" max="9" width="9.140625" hidden="1" customWidth="1"/>
    <col min="10" max="10" width="1" hidden="1" customWidth="1"/>
    <col min="11" max="11" width="14.42578125" customWidth="1"/>
    <col min="12" max="12" width="13.7109375" customWidth="1"/>
    <col min="253" max="253" width="2.42578125" customWidth="1"/>
    <col min="254" max="254" width="60.7109375" customWidth="1"/>
    <col min="255" max="255" width="6.5703125" customWidth="1"/>
    <col min="256" max="256" width="7.28515625" customWidth="1"/>
    <col min="257" max="257" width="11.28515625" customWidth="1"/>
    <col min="258" max="258" width="6.28515625" customWidth="1"/>
    <col min="259" max="259" width="14.85546875" customWidth="1"/>
    <col min="260" max="260" width="13.28515625" customWidth="1"/>
    <col min="262" max="262" width="0" hidden="1" customWidth="1"/>
    <col min="263" max="263" width="13.28515625" customWidth="1"/>
    <col min="264" max="264" width="13.85546875" customWidth="1"/>
    <col min="266" max="266" width="0" hidden="1" customWidth="1"/>
    <col min="509" max="509" width="2.42578125" customWidth="1"/>
    <col min="510" max="510" width="60.7109375" customWidth="1"/>
    <col min="511" max="511" width="6.5703125" customWidth="1"/>
    <col min="512" max="512" width="7.28515625" customWidth="1"/>
    <col min="513" max="513" width="11.28515625" customWidth="1"/>
    <col min="514" max="514" width="6.28515625" customWidth="1"/>
    <col min="515" max="515" width="14.85546875" customWidth="1"/>
    <col min="516" max="516" width="13.28515625" customWidth="1"/>
    <col min="518" max="518" width="0" hidden="1" customWidth="1"/>
    <col min="519" max="519" width="13.28515625" customWidth="1"/>
    <col min="520" max="520" width="13.85546875" customWidth="1"/>
    <col min="522" max="522" width="0" hidden="1" customWidth="1"/>
    <col min="765" max="765" width="2.42578125" customWidth="1"/>
    <col min="766" max="766" width="60.7109375" customWidth="1"/>
    <col min="767" max="767" width="6.5703125" customWidth="1"/>
    <col min="768" max="768" width="7.28515625" customWidth="1"/>
    <col min="769" max="769" width="11.28515625" customWidth="1"/>
    <col min="770" max="770" width="6.28515625" customWidth="1"/>
    <col min="771" max="771" width="14.85546875" customWidth="1"/>
    <col min="772" max="772" width="13.28515625" customWidth="1"/>
    <col min="774" max="774" width="0" hidden="1" customWidth="1"/>
    <col min="775" max="775" width="13.28515625" customWidth="1"/>
    <col min="776" max="776" width="13.85546875" customWidth="1"/>
    <col min="778" max="778" width="0" hidden="1" customWidth="1"/>
    <col min="1021" max="1021" width="2.42578125" customWidth="1"/>
    <col min="1022" max="1022" width="60.7109375" customWidth="1"/>
    <col min="1023" max="1023" width="6.5703125" customWidth="1"/>
    <col min="1024" max="1024" width="7.28515625" customWidth="1"/>
    <col min="1025" max="1025" width="11.28515625" customWidth="1"/>
    <col min="1026" max="1026" width="6.28515625" customWidth="1"/>
    <col min="1027" max="1027" width="14.85546875" customWidth="1"/>
    <col min="1028" max="1028" width="13.28515625" customWidth="1"/>
    <col min="1030" max="1030" width="0" hidden="1" customWidth="1"/>
    <col min="1031" max="1031" width="13.28515625" customWidth="1"/>
    <col min="1032" max="1032" width="13.85546875" customWidth="1"/>
    <col min="1034" max="1034" width="0" hidden="1" customWidth="1"/>
    <col min="1277" max="1277" width="2.42578125" customWidth="1"/>
    <col min="1278" max="1278" width="60.7109375" customWidth="1"/>
    <col min="1279" max="1279" width="6.5703125" customWidth="1"/>
    <col min="1280" max="1280" width="7.28515625" customWidth="1"/>
    <col min="1281" max="1281" width="11.28515625" customWidth="1"/>
    <col min="1282" max="1282" width="6.28515625" customWidth="1"/>
    <col min="1283" max="1283" width="14.85546875" customWidth="1"/>
    <col min="1284" max="1284" width="13.28515625" customWidth="1"/>
    <col min="1286" max="1286" width="0" hidden="1" customWidth="1"/>
    <col min="1287" max="1287" width="13.28515625" customWidth="1"/>
    <col min="1288" max="1288" width="13.85546875" customWidth="1"/>
    <col min="1290" max="1290" width="0" hidden="1" customWidth="1"/>
    <col min="1533" max="1533" width="2.42578125" customWidth="1"/>
    <col min="1534" max="1534" width="60.7109375" customWidth="1"/>
    <col min="1535" max="1535" width="6.5703125" customWidth="1"/>
    <col min="1536" max="1536" width="7.28515625" customWidth="1"/>
    <col min="1537" max="1537" width="11.28515625" customWidth="1"/>
    <col min="1538" max="1538" width="6.28515625" customWidth="1"/>
    <col min="1539" max="1539" width="14.85546875" customWidth="1"/>
    <col min="1540" max="1540" width="13.28515625" customWidth="1"/>
    <col min="1542" max="1542" width="0" hidden="1" customWidth="1"/>
    <col min="1543" max="1543" width="13.28515625" customWidth="1"/>
    <col min="1544" max="1544" width="13.85546875" customWidth="1"/>
    <col min="1546" max="1546" width="0" hidden="1" customWidth="1"/>
    <col min="1789" max="1789" width="2.42578125" customWidth="1"/>
    <col min="1790" max="1790" width="60.7109375" customWidth="1"/>
    <col min="1791" max="1791" width="6.5703125" customWidth="1"/>
    <col min="1792" max="1792" width="7.28515625" customWidth="1"/>
    <col min="1793" max="1793" width="11.28515625" customWidth="1"/>
    <col min="1794" max="1794" width="6.28515625" customWidth="1"/>
    <col min="1795" max="1795" width="14.85546875" customWidth="1"/>
    <col min="1796" max="1796" width="13.28515625" customWidth="1"/>
    <col min="1798" max="1798" width="0" hidden="1" customWidth="1"/>
    <col min="1799" max="1799" width="13.28515625" customWidth="1"/>
    <col min="1800" max="1800" width="13.85546875" customWidth="1"/>
    <col min="1802" max="1802" width="0" hidden="1" customWidth="1"/>
    <col min="2045" max="2045" width="2.42578125" customWidth="1"/>
    <col min="2046" max="2046" width="60.7109375" customWidth="1"/>
    <col min="2047" max="2047" width="6.5703125" customWidth="1"/>
    <col min="2048" max="2048" width="7.28515625" customWidth="1"/>
    <col min="2049" max="2049" width="11.28515625" customWidth="1"/>
    <col min="2050" max="2050" width="6.28515625" customWidth="1"/>
    <col min="2051" max="2051" width="14.85546875" customWidth="1"/>
    <col min="2052" max="2052" width="13.28515625" customWidth="1"/>
    <col min="2054" max="2054" width="0" hidden="1" customWidth="1"/>
    <col min="2055" max="2055" width="13.28515625" customWidth="1"/>
    <col min="2056" max="2056" width="13.85546875" customWidth="1"/>
    <col min="2058" max="2058" width="0" hidden="1" customWidth="1"/>
    <col min="2301" max="2301" width="2.42578125" customWidth="1"/>
    <col min="2302" max="2302" width="60.7109375" customWidth="1"/>
    <col min="2303" max="2303" width="6.5703125" customWidth="1"/>
    <col min="2304" max="2304" width="7.28515625" customWidth="1"/>
    <col min="2305" max="2305" width="11.28515625" customWidth="1"/>
    <col min="2306" max="2306" width="6.28515625" customWidth="1"/>
    <col min="2307" max="2307" width="14.85546875" customWidth="1"/>
    <col min="2308" max="2308" width="13.28515625" customWidth="1"/>
    <col min="2310" max="2310" width="0" hidden="1" customWidth="1"/>
    <col min="2311" max="2311" width="13.28515625" customWidth="1"/>
    <col min="2312" max="2312" width="13.85546875" customWidth="1"/>
    <col min="2314" max="2314" width="0" hidden="1" customWidth="1"/>
    <col min="2557" max="2557" width="2.42578125" customWidth="1"/>
    <col min="2558" max="2558" width="60.7109375" customWidth="1"/>
    <col min="2559" max="2559" width="6.5703125" customWidth="1"/>
    <col min="2560" max="2560" width="7.28515625" customWidth="1"/>
    <col min="2561" max="2561" width="11.28515625" customWidth="1"/>
    <col min="2562" max="2562" width="6.28515625" customWidth="1"/>
    <col min="2563" max="2563" width="14.85546875" customWidth="1"/>
    <col min="2564" max="2564" width="13.28515625" customWidth="1"/>
    <col min="2566" max="2566" width="0" hidden="1" customWidth="1"/>
    <col min="2567" max="2567" width="13.28515625" customWidth="1"/>
    <col min="2568" max="2568" width="13.85546875" customWidth="1"/>
    <col min="2570" max="2570" width="0" hidden="1" customWidth="1"/>
    <col min="2813" max="2813" width="2.42578125" customWidth="1"/>
    <col min="2814" max="2814" width="60.7109375" customWidth="1"/>
    <col min="2815" max="2815" width="6.5703125" customWidth="1"/>
    <col min="2816" max="2816" width="7.28515625" customWidth="1"/>
    <col min="2817" max="2817" width="11.28515625" customWidth="1"/>
    <col min="2818" max="2818" width="6.28515625" customWidth="1"/>
    <col min="2819" max="2819" width="14.85546875" customWidth="1"/>
    <col min="2820" max="2820" width="13.28515625" customWidth="1"/>
    <col min="2822" max="2822" width="0" hidden="1" customWidth="1"/>
    <col min="2823" max="2823" width="13.28515625" customWidth="1"/>
    <col min="2824" max="2824" width="13.85546875" customWidth="1"/>
    <col min="2826" max="2826" width="0" hidden="1" customWidth="1"/>
    <col min="3069" max="3069" width="2.42578125" customWidth="1"/>
    <col min="3070" max="3070" width="60.7109375" customWidth="1"/>
    <col min="3071" max="3071" width="6.5703125" customWidth="1"/>
    <col min="3072" max="3072" width="7.28515625" customWidth="1"/>
    <col min="3073" max="3073" width="11.28515625" customWidth="1"/>
    <col min="3074" max="3074" width="6.28515625" customWidth="1"/>
    <col min="3075" max="3075" width="14.85546875" customWidth="1"/>
    <col min="3076" max="3076" width="13.28515625" customWidth="1"/>
    <col min="3078" max="3078" width="0" hidden="1" customWidth="1"/>
    <col min="3079" max="3079" width="13.28515625" customWidth="1"/>
    <col min="3080" max="3080" width="13.85546875" customWidth="1"/>
    <col min="3082" max="3082" width="0" hidden="1" customWidth="1"/>
    <col min="3325" max="3325" width="2.42578125" customWidth="1"/>
    <col min="3326" max="3326" width="60.7109375" customWidth="1"/>
    <col min="3327" max="3327" width="6.5703125" customWidth="1"/>
    <col min="3328" max="3328" width="7.28515625" customWidth="1"/>
    <col min="3329" max="3329" width="11.28515625" customWidth="1"/>
    <col min="3330" max="3330" width="6.28515625" customWidth="1"/>
    <col min="3331" max="3331" width="14.85546875" customWidth="1"/>
    <col min="3332" max="3332" width="13.28515625" customWidth="1"/>
    <col min="3334" max="3334" width="0" hidden="1" customWidth="1"/>
    <col min="3335" max="3335" width="13.28515625" customWidth="1"/>
    <col min="3336" max="3336" width="13.85546875" customWidth="1"/>
    <col min="3338" max="3338" width="0" hidden="1" customWidth="1"/>
    <col min="3581" max="3581" width="2.42578125" customWidth="1"/>
    <col min="3582" max="3582" width="60.7109375" customWidth="1"/>
    <col min="3583" max="3583" width="6.5703125" customWidth="1"/>
    <col min="3584" max="3584" width="7.28515625" customWidth="1"/>
    <col min="3585" max="3585" width="11.28515625" customWidth="1"/>
    <col min="3586" max="3586" width="6.28515625" customWidth="1"/>
    <col min="3587" max="3587" width="14.85546875" customWidth="1"/>
    <col min="3588" max="3588" width="13.28515625" customWidth="1"/>
    <col min="3590" max="3590" width="0" hidden="1" customWidth="1"/>
    <col min="3591" max="3591" width="13.28515625" customWidth="1"/>
    <col min="3592" max="3592" width="13.85546875" customWidth="1"/>
    <col min="3594" max="3594" width="0" hidden="1" customWidth="1"/>
    <col min="3837" max="3837" width="2.42578125" customWidth="1"/>
    <col min="3838" max="3838" width="60.7109375" customWidth="1"/>
    <col min="3839" max="3839" width="6.5703125" customWidth="1"/>
    <col min="3840" max="3840" width="7.28515625" customWidth="1"/>
    <col min="3841" max="3841" width="11.28515625" customWidth="1"/>
    <col min="3842" max="3842" width="6.28515625" customWidth="1"/>
    <col min="3843" max="3843" width="14.85546875" customWidth="1"/>
    <col min="3844" max="3844" width="13.28515625" customWidth="1"/>
    <col min="3846" max="3846" width="0" hidden="1" customWidth="1"/>
    <col min="3847" max="3847" width="13.28515625" customWidth="1"/>
    <col min="3848" max="3848" width="13.85546875" customWidth="1"/>
    <col min="3850" max="3850" width="0" hidden="1" customWidth="1"/>
    <col min="4093" max="4093" width="2.42578125" customWidth="1"/>
    <col min="4094" max="4094" width="60.7109375" customWidth="1"/>
    <col min="4095" max="4095" width="6.5703125" customWidth="1"/>
    <col min="4096" max="4096" width="7.28515625" customWidth="1"/>
    <col min="4097" max="4097" width="11.28515625" customWidth="1"/>
    <col min="4098" max="4098" width="6.28515625" customWidth="1"/>
    <col min="4099" max="4099" width="14.85546875" customWidth="1"/>
    <col min="4100" max="4100" width="13.28515625" customWidth="1"/>
    <col min="4102" max="4102" width="0" hidden="1" customWidth="1"/>
    <col min="4103" max="4103" width="13.28515625" customWidth="1"/>
    <col min="4104" max="4104" width="13.85546875" customWidth="1"/>
    <col min="4106" max="4106" width="0" hidden="1" customWidth="1"/>
    <col min="4349" max="4349" width="2.42578125" customWidth="1"/>
    <col min="4350" max="4350" width="60.7109375" customWidth="1"/>
    <col min="4351" max="4351" width="6.5703125" customWidth="1"/>
    <col min="4352" max="4352" width="7.28515625" customWidth="1"/>
    <col min="4353" max="4353" width="11.28515625" customWidth="1"/>
    <col min="4354" max="4354" width="6.28515625" customWidth="1"/>
    <col min="4355" max="4355" width="14.85546875" customWidth="1"/>
    <col min="4356" max="4356" width="13.28515625" customWidth="1"/>
    <col min="4358" max="4358" width="0" hidden="1" customWidth="1"/>
    <col min="4359" max="4359" width="13.28515625" customWidth="1"/>
    <col min="4360" max="4360" width="13.85546875" customWidth="1"/>
    <col min="4362" max="4362" width="0" hidden="1" customWidth="1"/>
    <col min="4605" max="4605" width="2.42578125" customWidth="1"/>
    <col min="4606" max="4606" width="60.7109375" customWidth="1"/>
    <col min="4607" max="4607" width="6.5703125" customWidth="1"/>
    <col min="4608" max="4608" width="7.28515625" customWidth="1"/>
    <col min="4609" max="4609" width="11.28515625" customWidth="1"/>
    <col min="4610" max="4610" width="6.28515625" customWidth="1"/>
    <col min="4611" max="4611" width="14.85546875" customWidth="1"/>
    <col min="4612" max="4612" width="13.28515625" customWidth="1"/>
    <col min="4614" max="4614" width="0" hidden="1" customWidth="1"/>
    <col min="4615" max="4615" width="13.28515625" customWidth="1"/>
    <col min="4616" max="4616" width="13.85546875" customWidth="1"/>
    <col min="4618" max="4618" width="0" hidden="1" customWidth="1"/>
    <col min="4861" max="4861" width="2.42578125" customWidth="1"/>
    <col min="4862" max="4862" width="60.7109375" customWidth="1"/>
    <col min="4863" max="4863" width="6.5703125" customWidth="1"/>
    <col min="4864" max="4864" width="7.28515625" customWidth="1"/>
    <col min="4865" max="4865" width="11.28515625" customWidth="1"/>
    <col min="4866" max="4866" width="6.28515625" customWidth="1"/>
    <col min="4867" max="4867" width="14.85546875" customWidth="1"/>
    <col min="4868" max="4868" width="13.28515625" customWidth="1"/>
    <col min="4870" max="4870" width="0" hidden="1" customWidth="1"/>
    <col min="4871" max="4871" width="13.28515625" customWidth="1"/>
    <col min="4872" max="4872" width="13.85546875" customWidth="1"/>
    <col min="4874" max="4874" width="0" hidden="1" customWidth="1"/>
    <col min="5117" max="5117" width="2.42578125" customWidth="1"/>
    <col min="5118" max="5118" width="60.7109375" customWidth="1"/>
    <col min="5119" max="5119" width="6.5703125" customWidth="1"/>
    <col min="5120" max="5120" width="7.28515625" customWidth="1"/>
    <col min="5121" max="5121" width="11.28515625" customWidth="1"/>
    <col min="5122" max="5122" width="6.28515625" customWidth="1"/>
    <col min="5123" max="5123" width="14.85546875" customWidth="1"/>
    <col min="5124" max="5124" width="13.28515625" customWidth="1"/>
    <col min="5126" max="5126" width="0" hidden="1" customWidth="1"/>
    <col min="5127" max="5127" width="13.28515625" customWidth="1"/>
    <col min="5128" max="5128" width="13.85546875" customWidth="1"/>
    <col min="5130" max="5130" width="0" hidden="1" customWidth="1"/>
    <col min="5373" max="5373" width="2.42578125" customWidth="1"/>
    <col min="5374" max="5374" width="60.7109375" customWidth="1"/>
    <col min="5375" max="5375" width="6.5703125" customWidth="1"/>
    <col min="5376" max="5376" width="7.28515625" customWidth="1"/>
    <col min="5377" max="5377" width="11.28515625" customWidth="1"/>
    <col min="5378" max="5378" width="6.28515625" customWidth="1"/>
    <col min="5379" max="5379" width="14.85546875" customWidth="1"/>
    <col min="5380" max="5380" width="13.28515625" customWidth="1"/>
    <col min="5382" max="5382" width="0" hidden="1" customWidth="1"/>
    <col min="5383" max="5383" width="13.28515625" customWidth="1"/>
    <col min="5384" max="5384" width="13.85546875" customWidth="1"/>
    <col min="5386" max="5386" width="0" hidden="1" customWidth="1"/>
    <col min="5629" max="5629" width="2.42578125" customWidth="1"/>
    <col min="5630" max="5630" width="60.7109375" customWidth="1"/>
    <col min="5631" max="5631" width="6.5703125" customWidth="1"/>
    <col min="5632" max="5632" width="7.28515625" customWidth="1"/>
    <col min="5633" max="5633" width="11.28515625" customWidth="1"/>
    <col min="5634" max="5634" width="6.28515625" customWidth="1"/>
    <col min="5635" max="5635" width="14.85546875" customWidth="1"/>
    <col min="5636" max="5636" width="13.28515625" customWidth="1"/>
    <col min="5638" max="5638" width="0" hidden="1" customWidth="1"/>
    <col min="5639" max="5639" width="13.28515625" customWidth="1"/>
    <col min="5640" max="5640" width="13.85546875" customWidth="1"/>
    <col min="5642" max="5642" width="0" hidden="1" customWidth="1"/>
    <col min="5885" max="5885" width="2.42578125" customWidth="1"/>
    <col min="5886" max="5886" width="60.7109375" customWidth="1"/>
    <col min="5887" max="5887" width="6.5703125" customWidth="1"/>
    <col min="5888" max="5888" width="7.28515625" customWidth="1"/>
    <col min="5889" max="5889" width="11.28515625" customWidth="1"/>
    <col min="5890" max="5890" width="6.28515625" customWidth="1"/>
    <col min="5891" max="5891" width="14.85546875" customWidth="1"/>
    <col min="5892" max="5892" width="13.28515625" customWidth="1"/>
    <col min="5894" max="5894" width="0" hidden="1" customWidth="1"/>
    <col min="5895" max="5895" width="13.28515625" customWidth="1"/>
    <col min="5896" max="5896" width="13.85546875" customWidth="1"/>
    <col min="5898" max="5898" width="0" hidden="1" customWidth="1"/>
    <col min="6141" max="6141" width="2.42578125" customWidth="1"/>
    <col min="6142" max="6142" width="60.7109375" customWidth="1"/>
    <col min="6143" max="6143" width="6.5703125" customWidth="1"/>
    <col min="6144" max="6144" width="7.28515625" customWidth="1"/>
    <col min="6145" max="6145" width="11.28515625" customWidth="1"/>
    <col min="6146" max="6146" width="6.28515625" customWidth="1"/>
    <col min="6147" max="6147" width="14.85546875" customWidth="1"/>
    <col min="6148" max="6148" width="13.28515625" customWidth="1"/>
    <col min="6150" max="6150" width="0" hidden="1" customWidth="1"/>
    <col min="6151" max="6151" width="13.28515625" customWidth="1"/>
    <col min="6152" max="6152" width="13.85546875" customWidth="1"/>
    <col min="6154" max="6154" width="0" hidden="1" customWidth="1"/>
    <col min="6397" max="6397" width="2.42578125" customWidth="1"/>
    <col min="6398" max="6398" width="60.7109375" customWidth="1"/>
    <col min="6399" max="6399" width="6.5703125" customWidth="1"/>
    <col min="6400" max="6400" width="7.28515625" customWidth="1"/>
    <col min="6401" max="6401" width="11.28515625" customWidth="1"/>
    <col min="6402" max="6402" width="6.28515625" customWidth="1"/>
    <col min="6403" max="6403" width="14.85546875" customWidth="1"/>
    <col min="6404" max="6404" width="13.28515625" customWidth="1"/>
    <col min="6406" max="6406" width="0" hidden="1" customWidth="1"/>
    <col min="6407" max="6407" width="13.28515625" customWidth="1"/>
    <col min="6408" max="6408" width="13.85546875" customWidth="1"/>
    <col min="6410" max="6410" width="0" hidden="1" customWidth="1"/>
    <col min="6653" max="6653" width="2.42578125" customWidth="1"/>
    <col min="6654" max="6654" width="60.7109375" customWidth="1"/>
    <col min="6655" max="6655" width="6.5703125" customWidth="1"/>
    <col min="6656" max="6656" width="7.28515625" customWidth="1"/>
    <col min="6657" max="6657" width="11.28515625" customWidth="1"/>
    <col min="6658" max="6658" width="6.28515625" customWidth="1"/>
    <col min="6659" max="6659" width="14.85546875" customWidth="1"/>
    <col min="6660" max="6660" width="13.28515625" customWidth="1"/>
    <col min="6662" max="6662" width="0" hidden="1" customWidth="1"/>
    <col min="6663" max="6663" width="13.28515625" customWidth="1"/>
    <col min="6664" max="6664" width="13.85546875" customWidth="1"/>
    <col min="6666" max="6666" width="0" hidden="1" customWidth="1"/>
    <col min="6909" max="6909" width="2.42578125" customWidth="1"/>
    <col min="6910" max="6910" width="60.7109375" customWidth="1"/>
    <col min="6911" max="6911" width="6.5703125" customWidth="1"/>
    <col min="6912" max="6912" width="7.28515625" customWidth="1"/>
    <col min="6913" max="6913" width="11.28515625" customWidth="1"/>
    <col min="6914" max="6914" width="6.28515625" customWidth="1"/>
    <col min="6915" max="6915" width="14.85546875" customWidth="1"/>
    <col min="6916" max="6916" width="13.28515625" customWidth="1"/>
    <col min="6918" max="6918" width="0" hidden="1" customWidth="1"/>
    <col min="6919" max="6919" width="13.28515625" customWidth="1"/>
    <col min="6920" max="6920" width="13.85546875" customWidth="1"/>
    <col min="6922" max="6922" width="0" hidden="1" customWidth="1"/>
    <col min="7165" max="7165" width="2.42578125" customWidth="1"/>
    <col min="7166" max="7166" width="60.7109375" customWidth="1"/>
    <col min="7167" max="7167" width="6.5703125" customWidth="1"/>
    <col min="7168" max="7168" width="7.28515625" customWidth="1"/>
    <col min="7169" max="7169" width="11.28515625" customWidth="1"/>
    <col min="7170" max="7170" width="6.28515625" customWidth="1"/>
    <col min="7171" max="7171" width="14.85546875" customWidth="1"/>
    <col min="7172" max="7172" width="13.28515625" customWidth="1"/>
    <col min="7174" max="7174" width="0" hidden="1" customWidth="1"/>
    <col min="7175" max="7175" width="13.28515625" customWidth="1"/>
    <col min="7176" max="7176" width="13.85546875" customWidth="1"/>
    <col min="7178" max="7178" width="0" hidden="1" customWidth="1"/>
    <col min="7421" max="7421" width="2.42578125" customWidth="1"/>
    <col min="7422" max="7422" width="60.7109375" customWidth="1"/>
    <col min="7423" max="7423" width="6.5703125" customWidth="1"/>
    <col min="7424" max="7424" width="7.28515625" customWidth="1"/>
    <col min="7425" max="7425" width="11.28515625" customWidth="1"/>
    <col min="7426" max="7426" width="6.28515625" customWidth="1"/>
    <col min="7427" max="7427" width="14.85546875" customWidth="1"/>
    <col min="7428" max="7428" width="13.28515625" customWidth="1"/>
    <col min="7430" max="7430" width="0" hidden="1" customWidth="1"/>
    <col min="7431" max="7431" width="13.28515625" customWidth="1"/>
    <col min="7432" max="7432" width="13.85546875" customWidth="1"/>
    <col min="7434" max="7434" width="0" hidden="1" customWidth="1"/>
    <col min="7677" max="7677" width="2.42578125" customWidth="1"/>
    <col min="7678" max="7678" width="60.7109375" customWidth="1"/>
    <col min="7679" max="7679" width="6.5703125" customWidth="1"/>
    <col min="7680" max="7680" width="7.28515625" customWidth="1"/>
    <col min="7681" max="7681" width="11.28515625" customWidth="1"/>
    <col min="7682" max="7682" width="6.28515625" customWidth="1"/>
    <col min="7683" max="7683" width="14.85546875" customWidth="1"/>
    <col min="7684" max="7684" width="13.28515625" customWidth="1"/>
    <col min="7686" max="7686" width="0" hidden="1" customWidth="1"/>
    <col min="7687" max="7687" width="13.28515625" customWidth="1"/>
    <col min="7688" max="7688" width="13.85546875" customWidth="1"/>
    <col min="7690" max="7690" width="0" hidden="1" customWidth="1"/>
    <col min="7933" max="7933" width="2.42578125" customWidth="1"/>
    <col min="7934" max="7934" width="60.7109375" customWidth="1"/>
    <col min="7935" max="7935" width="6.5703125" customWidth="1"/>
    <col min="7936" max="7936" width="7.28515625" customWidth="1"/>
    <col min="7937" max="7937" width="11.28515625" customWidth="1"/>
    <col min="7938" max="7938" width="6.28515625" customWidth="1"/>
    <col min="7939" max="7939" width="14.85546875" customWidth="1"/>
    <col min="7940" max="7940" width="13.28515625" customWidth="1"/>
    <col min="7942" max="7942" width="0" hidden="1" customWidth="1"/>
    <col min="7943" max="7943" width="13.28515625" customWidth="1"/>
    <col min="7944" max="7944" width="13.85546875" customWidth="1"/>
    <col min="7946" max="7946" width="0" hidden="1" customWidth="1"/>
    <col min="8189" max="8189" width="2.42578125" customWidth="1"/>
    <col min="8190" max="8190" width="60.7109375" customWidth="1"/>
    <col min="8191" max="8191" width="6.5703125" customWidth="1"/>
    <col min="8192" max="8192" width="7.28515625" customWidth="1"/>
    <col min="8193" max="8193" width="11.28515625" customWidth="1"/>
    <col min="8194" max="8194" width="6.28515625" customWidth="1"/>
    <col min="8195" max="8195" width="14.85546875" customWidth="1"/>
    <col min="8196" max="8196" width="13.28515625" customWidth="1"/>
    <col min="8198" max="8198" width="0" hidden="1" customWidth="1"/>
    <col min="8199" max="8199" width="13.28515625" customWidth="1"/>
    <col min="8200" max="8200" width="13.85546875" customWidth="1"/>
    <col min="8202" max="8202" width="0" hidden="1" customWidth="1"/>
    <col min="8445" max="8445" width="2.42578125" customWidth="1"/>
    <col min="8446" max="8446" width="60.7109375" customWidth="1"/>
    <col min="8447" max="8447" width="6.5703125" customWidth="1"/>
    <col min="8448" max="8448" width="7.28515625" customWidth="1"/>
    <col min="8449" max="8449" width="11.28515625" customWidth="1"/>
    <col min="8450" max="8450" width="6.28515625" customWidth="1"/>
    <col min="8451" max="8451" width="14.85546875" customWidth="1"/>
    <col min="8452" max="8452" width="13.28515625" customWidth="1"/>
    <col min="8454" max="8454" width="0" hidden="1" customWidth="1"/>
    <col min="8455" max="8455" width="13.28515625" customWidth="1"/>
    <col min="8456" max="8456" width="13.85546875" customWidth="1"/>
    <col min="8458" max="8458" width="0" hidden="1" customWidth="1"/>
    <col min="8701" max="8701" width="2.42578125" customWidth="1"/>
    <col min="8702" max="8702" width="60.7109375" customWidth="1"/>
    <col min="8703" max="8703" width="6.5703125" customWidth="1"/>
    <col min="8704" max="8704" width="7.28515625" customWidth="1"/>
    <col min="8705" max="8705" width="11.28515625" customWidth="1"/>
    <col min="8706" max="8706" width="6.28515625" customWidth="1"/>
    <col min="8707" max="8707" width="14.85546875" customWidth="1"/>
    <col min="8708" max="8708" width="13.28515625" customWidth="1"/>
    <col min="8710" max="8710" width="0" hidden="1" customWidth="1"/>
    <col min="8711" max="8711" width="13.28515625" customWidth="1"/>
    <col min="8712" max="8712" width="13.85546875" customWidth="1"/>
    <col min="8714" max="8714" width="0" hidden="1" customWidth="1"/>
    <col min="8957" max="8957" width="2.42578125" customWidth="1"/>
    <col min="8958" max="8958" width="60.7109375" customWidth="1"/>
    <col min="8959" max="8959" width="6.5703125" customWidth="1"/>
    <col min="8960" max="8960" width="7.28515625" customWidth="1"/>
    <col min="8961" max="8961" width="11.28515625" customWidth="1"/>
    <col min="8962" max="8962" width="6.28515625" customWidth="1"/>
    <col min="8963" max="8963" width="14.85546875" customWidth="1"/>
    <col min="8964" max="8964" width="13.28515625" customWidth="1"/>
    <col min="8966" max="8966" width="0" hidden="1" customWidth="1"/>
    <col min="8967" max="8967" width="13.28515625" customWidth="1"/>
    <col min="8968" max="8968" width="13.85546875" customWidth="1"/>
    <col min="8970" max="8970" width="0" hidden="1" customWidth="1"/>
    <col min="9213" max="9213" width="2.42578125" customWidth="1"/>
    <col min="9214" max="9214" width="60.7109375" customWidth="1"/>
    <col min="9215" max="9215" width="6.5703125" customWidth="1"/>
    <col min="9216" max="9216" width="7.28515625" customWidth="1"/>
    <col min="9217" max="9217" width="11.28515625" customWidth="1"/>
    <col min="9218" max="9218" width="6.28515625" customWidth="1"/>
    <col min="9219" max="9219" width="14.85546875" customWidth="1"/>
    <col min="9220" max="9220" width="13.28515625" customWidth="1"/>
    <col min="9222" max="9222" width="0" hidden="1" customWidth="1"/>
    <col min="9223" max="9223" width="13.28515625" customWidth="1"/>
    <col min="9224" max="9224" width="13.85546875" customWidth="1"/>
    <col min="9226" max="9226" width="0" hidden="1" customWidth="1"/>
    <col min="9469" max="9469" width="2.42578125" customWidth="1"/>
    <col min="9470" max="9470" width="60.7109375" customWidth="1"/>
    <col min="9471" max="9471" width="6.5703125" customWidth="1"/>
    <col min="9472" max="9472" width="7.28515625" customWidth="1"/>
    <col min="9473" max="9473" width="11.28515625" customWidth="1"/>
    <col min="9474" max="9474" width="6.28515625" customWidth="1"/>
    <col min="9475" max="9475" width="14.85546875" customWidth="1"/>
    <col min="9476" max="9476" width="13.28515625" customWidth="1"/>
    <col min="9478" max="9478" width="0" hidden="1" customWidth="1"/>
    <col min="9479" max="9479" width="13.28515625" customWidth="1"/>
    <col min="9480" max="9480" width="13.85546875" customWidth="1"/>
    <col min="9482" max="9482" width="0" hidden="1" customWidth="1"/>
    <col min="9725" max="9725" width="2.42578125" customWidth="1"/>
    <col min="9726" max="9726" width="60.7109375" customWidth="1"/>
    <col min="9727" max="9727" width="6.5703125" customWidth="1"/>
    <col min="9728" max="9728" width="7.28515625" customWidth="1"/>
    <col min="9729" max="9729" width="11.28515625" customWidth="1"/>
    <col min="9730" max="9730" width="6.28515625" customWidth="1"/>
    <col min="9731" max="9731" width="14.85546875" customWidth="1"/>
    <col min="9732" max="9732" width="13.28515625" customWidth="1"/>
    <col min="9734" max="9734" width="0" hidden="1" customWidth="1"/>
    <col min="9735" max="9735" width="13.28515625" customWidth="1"/>
    <col min="9736" max="9736" width="13.85546875" customWidth="1"/>
    <col min="9738" max="9738" width="0" hidden="1" customWidth="1"/>
    <col min="9981" max="9981" width="2.42578125" customWidth="1"/>
    <col min="9982" max="9982" width="60.7109375" customWidth="1"/>
    <col min="9983" max="9983" width="6.5703125" customWidth="1"/>
    <col min="9984" max="9984" width="7.28515625" customWidth="1"/>
    <col min="9985" max="9985" width="11.28515625" customWidth="1"/>
    <col min="9986" max="9986" width="6.28515625" customWidth="1"/>
    <col min="9987" max="9987" width="14.85546875" customWidth="1"/>
    <col min="9988" max="9988" width="13.28515625" customWidth="1"/>
    <col min="9990" max="9990" width="0" hidden="1" customWidth="1"/>
    <col min="9991" max="9991" width="13.28515625" customWidth="1"/>
    <col min="9992" max="9992" width="13.85546875" customWidth="1"/>
    <col min="9994" max="9994" width="0" hidden="1" customWidth="1"/>
    <col min="10237" max="10237" width="2.42578125" customWidth="1"/>
    <col min="10238" max="10238" width="60.7109375" customWidth="1"/>
    <col min="10239" max="10239" width="6.5703125" customWidth="1"/>
    <col min="10240" max="10240" width="7.28515625" customWidth="1"/>
    <col min="10241" max="10241" width="11.28515625" customWidth="1"/>
    <col min="10242" max="10242" width="6.28515625" customWidth="1"/>
    <col min="10243" max="10243" width="14.85546875" customWidth="1"/>
    <col min="10244" max="10244" width="13.28515625" customWidth="1"/>
    <col min="10246" max="10246" width="0" hidden="1" customWidth="1"/>
    <col min="10247" max="10247" width="13.28515625" customWidth="1"/>
    <col min="10248" max="10248" width="13.85546875" customWidth="1"/>
    <col min="10250" max="10250" width="0" hidden="1" customWidth="1"/>
    <col min="10493" max="10493" width="2.42578125" customWidth="1"/>
    <col min="10494" max="10494" width="60.7109375" customWidth="1"/>
    <col min="10495" max="10495" width="6.5703125" customWidth="1"/>
    <col min="10496" max="10496" width="7.28515625" customWidth="1"/>
    <col min="10497" max="10497" width="11.28515625" customWidth="1"/>
    <col min="10498" max="10498" width="6.28515625" customWidth="1"/>
    <col min="10499" max="10499" width="14.85546875" customWidth="1"/>
    <col min="10500" max="10500" width="13.28515625" customWidth="1"/>
    <col min="10502" max="10502" width="0" hidden="1" customWidth="1"/>
    <col min="10503" max="10503" width="13.28515625" customWidth="1"/>
    <col min="10504" max="10504" width="13.85546875" customWidth="1"/>
    <col min="10506" max="10506" width="0" hidden="1" customWidth="1"/>
    <col min="10749" max="10749" width="2.42578125" customWidth="1"/>
    <col min="10750" max="10750" width="60.7109375" customWidth="1"/>
    <col min="10751" max="10751" width="6.5703125" customWidth="1"/>
    <col min="10752" max="10752" width="7.28515625" customWidth="1"/>
    <col min="10753" max="10753" width="11.28515625" customWidth="1"/>
    <col min="10754" max="10754" width="6.28515625" customWidth="1"/>
    <col min="10755" max="10755" width="14.85546875" customWidth="1"/>
    <col min="10756" max="10756" width="13.28515625" customWidth="1"/>
    <col min="10758" max="10758" width="0" hidden="1" customWidth="1"/>
    <col min="10759" max="10759" width="13.28515625" customWidth="1"/>
    <col min="10760" max="10760" width="13.85546875" customWidth="1"/>
    <col min="10762" max="10762" width="0" hidden="1" customWidth="1"/>
    <col min="11005" max="11005" width="2.42578125" customWidth="1"/>
    <col min="11006" max="11006" width="60.7109375" customWidth="1"/>
    <col min="11007" max="11007" width="6.5703125" customWidth="1"/>
    <col min="11008" max="11008" width="7.28515625" customWidth="1"/>
    <col min="11009" max="11009" width="11.28515625" customWidth="1"/>
    <col min="11010" max="11010" width="6.28515625" customWidth="1"/>
    <col min="11011" max="11011" width="14.85546875" customWidth="1"/>
    <col min="11012" max="11012" width="13.28515625" customWidth="1"/>
    <col min="11014" max="11014" width="0" hidden="1" customWidth="1"/>
    <col min="11015" max="11015" width="13.28515625" customWidth="1"/>
    <col min="11016" max="11016" width="13.85546875" customWidth="1"/>
    <col min="11018" max="11018" width="0" hidden="1" customWidth="1"/>
    <col min="11261" max="11261" width="2.42578125" customWidth="1"/>
    <col min="11262" max="11262" width="60.7109375" customWidth="1"/>
    <col min="11263" max="11263" width="6.5703125" customWidth="1"/>
    <col min="11264" max="11264" width="7.28515625" customWidth="1"/>
    <col min="11265" max="11265" width="11.28515625" customWidth="1"/>
    <col min="11266" max="11266" width="6.28515625" customWidth="1"/>
    <col min="11267" max="11267" width="14.85546875" customWidth="1"/>
    <col min="11268" max="11268" width="13.28515625" customWidth="1"/>
    <col min="11270" max="11270" width="0" hidden="1" customWidth="1"/>
    <col min="11271" max="11271" width="13.28515625" customWidth="1"/>
    <col min="11272" max="11272" width="13.85546875" customWidth="1"/>
    <col min="11274" max="11274" width="0" hidden="1" customWidth="1"/>
    <col min="11517" max="11517" width="2.42578125" customWidth="1"/>
    <col min="11518" max="11518" width="60.7109375" customWidth="1"/>
    <col min="11519" max="11519" width="6.5703125" customWidth="1"/>
    <col min="11520" max="11520" width="7.28515625" customWidth="1"/>
    <col min="11521" max="11521" width="11.28515625" customWidth="1"/>
    <col min="11522" max="11522" width="6.28515625" customWidth="1"/>
    <col min="11523" max="11523" width="14.85546875" customWidth="1"/>
    <col min="11524" max="11524" width="13.28515625" customWidth="1"/>
    <col min="11526" max="11526" width="0" hidden="1" customWidth="1"/>
    <col min="11527" max="11527" width="13.28515625" customWidth="1"/>
    <col min="11528" max="11528" width="13.85546875" customWidth="1"/>
    <col min="11530" max="11530" width="0" hidden="1" customWidth="1"/>
    <col min="11773" max="11773" width="2.42578125" customWidth="1"/>
    <col min="11774" max="11774" width="60.7109375" customWidth="1"/>
    <col min="11775" max="11775" width="6.5703125" customWidth="1"/>
    <col min="11776" max="11776" width="7.28515625" customWidth="1"/>
    <col min="11777" max="11777" width="11.28515625" customWidth="1"/>
    <col min="11778" max="11778" width="6.28515625" customWidth="1"/>
    <col min="11779" max="11779" width="14.85546875" customWidth="1"/>
    <col min="11780" max="11780" width="13.28515625" customWidth="1"/>
    <col min="11782" max="11782" width="0" hidden="1" customWidth="1"/>
    <col min="11783" max="11783" width="13.28515625" customWidth="1"/>
    <col min="11784" max="11784" width="13.85546875" customWidth="1"/>
    <col min="11786" max="11786" width="0" hidden="1" customWidth="1"/>
    <col min="12029" max="12029" width="2.42578125" customWidth="1"/>
    <col min="12030" max="12030" width="60.7109375" customWidth="1"/>
    <col min="12031" max="12031" width="6.5703125" customWidth="1"/>
    <col min="12032" max="12032" width="7.28515625" customWidth="1"/>
    <col min="12033" max="12033" width="11.28515625" customWidth="1"/>
    <col min="12034" max="12034" width="6.28515625" customWidth="1"/>
    <col min="12035" max="12035" width="14.85546875" customWidth="1"/>
    <col min="12036" max="12036" width="13.28515625" customWidth="1"/>
    <col min="12038" max="12038" width="0" hidden="1" customWidth="1"/>
    <col min="12039" max="12039" width="13.28515625" customWidth="1"/>
    <col min="12040" max="12040" width="13.85546875" customWidth="1"/>
    <col min="12042" max="12042" width="0" hidden="1" customWidth="1"/>
    <col min="12285" max="12285" width="2.42578125" customWidth="1"/>
    <col min="12286" max="12286" width="60.7109375" customWidth="1"/>
    <col min="12287" max="12287" width="6.5703125" customWidth="1"/>
    <col min="12288" max="12288" width="7.28515625" customWidth="1"/>
    <col min="12289" max="12289" width="11.28515625" customWidth="1"/>
    <col min="12290" max="12290" width="6.28515625" customWidth="1"/>
    <col min="12291" max="12291" width="14.85546875" customWidth="1"/>
    <col min="12292" max="12292" width="13.28515625" customWidth="1"/>
    <col min="12294" max="12294" width="0" hidden="1" customWidth="1"/>
    <col min="12295" max="12295" width="13.28515625" customWidth="1"/>
    <col min="12296" max="12296" width="13.85546875" customWidth="1"/>
    <col min="12298" max="12298" width="0" hidden="1" customWidth="1"/>
    <col min="12541" max="12541" width="2.42578125" customWidth="1"/>
    <col min="12542" max="12542" width="60.7109375" customWidth="1"/>
    <col min="12543" max="12543" width="6.5703125" customWidth="1"/>
    <col min="12544" max="12544" width="7.28515625" customWidth="1"/>
    <col min="12545" max="12545" width="11.28515625" customWidth="1"/>
    <col min="12546" max="12546" width="6.28515625" customWidth="1"/>
    <col min="12547" max="12547" width="14.85546875" customWidth="1"/>
    <col min="12548" max="12548" width="13.28515625" customWidth="1"/>
    <col min="12550" max="12550" width="0" hidden="1" customWidth="1"/>
    <col min="12551" max="12551" width="13.28515625" customWidth="1"/>
    <col min="12552" max="12552" width="13.85546875" customWidth="1"/>
    <col min="12554" max="12554" width="0" hidden="1" customWidth="1"/>
    <col min="12797" max="12797" width="2.42578125" customWidth="1"/>
    <col min="12798" max="12798" width="60.7109375" customWidth="1"/>
    <col min="12799" max="12799" width="6.5703125" customWidth="1"/>
    <col min="12800" max="12800" width="7.28515625" customWidth="1"/>
    <col min="12801" max="12801" width="11.28515625" customWidth="1"/>
    <col min="12802" max="12802" width="6.28515625" customWidth="1"/>
    <col min="12803" max="12803" width="14.85546875" customWidth="1"/>
    <col min="12804" max="12804" width="13.28515625" customWidth="1"/>
    <col min="12806" max="12806" width="0" hidden="1" customWidth="1"/>
    <col min="12807" max="12807" width="13.28515625" customWidth="1"/>
    <col min="12808" max="12808" width="13.85546875" customWidth="1"/>
    <col min="12810" max="12810" width="0" hidden="1" customWidth="1"/>
    <col min="13053" max="13053" width="2.42578125" customWidth="1"/>
    <col min="13054" max="13054" width="60.7109375" customWidth="1"/>
    <col min="13055" max="13055" width="6.5703125" customWidth="1"/>
    <col min="13056" max="13056" width="7.28515625" customWidth="1"/>
    <col min="13057" max="13057" width="11.28515625" customWidth="1"/>
    <col min="13058" max="13058" width="6.28515625" customWidth="1"/>
    <col min="13059" max="13059" width="14.85546875" customWidth="1"/>
    <col min="13060" max="13060" width="13.28515625" customWidth="1"/>
    <col min="13062" max="13062" width="0" hidden="1" customWidth="1"/>
    <col min="13063" max="13063" width="13.28515625" customWidth="1"/>
    <col min="13064" max="13064" width="13.85546875" customWidth="1"/>
    <col min="13066" max="13066" width="0" hidden="1" customWidth="1"/>
    <col min="13309" max="13309" width="2.42578125" customWidth="1"/>
    <col min="13310" max="13310" width="60.7109375" customWidth="1"/>
    <col min="13311" max="13311" width="6.5703125" customWidth="1"/>
    <col min="13312" max="13312" width="7.28515625" customWidth="1"/>
    <col min="13313" max="13313" width="11.28515625" customWidth="1"/>
    <col min="13314" max="13314" width="6.28515625" customWidth="1"/>
    <col min="13315" max="13315" width="14.85546875" customWidth="1"/>
    <col min="13316" max="13316" width="13.28515625" customWidth="1"/>
    <col min="13318" max="13318" width="0" hidden="1" customWidth="1"/>
    <col min="13319" max="13319" width="13.28515625" customWidth="1"/>
    <col min="13320" max="13320" width="13.85546875" customWidth="1"/>
    <col min="13322" max="13322" width="0" hidden="1" customWidth="1"/>
    <col min="13565" max="13565" width="2.42578125" customWidth="1"/>
    <col min="13566" max="13566" width="60.7109375" customWidth="1"/>
    <col min="13567" max="13567" width="6.5703125" customWidth="1"/>
    <col min="13568" max="13568" width="7.28515625" customWidth="1"/>
    <col min="13569" max="13569" width="11.28515625" customWidth="1"/>
    <col min="13570" max="13570" width="6.28515625" customWidth="1"/>
    <col min="13571" max="13571" width="14.85546875" customWidth="1"/>
    <col min="13572" max="13572" width="13.28515625" customWidth="1"/>
    <col min="13574" max="13574" width="0" hidden="1" customWidth="1"/>
    <col min="13575" max="13575" width="13.28515625" customWidth="1"/>
    <col min="13576" max="13576" width="13.85546875" customWidth="1"/>
    <col min="13578" max="13578" width="0" hidden="1" customWidth="1"/>
    <col min="13821" max="13821" width="2.42578125" customWidth="1"/>
    <col min="13822" max="13822" width="60.7109375" customWidth="1"/>
    <col min="13823" max="13823" width="6.5703125" customWidth="1"/>
    <col min="13824" max="13824" width="7.28515625" customWidth="1"/>
    <col min="13825" max="13825" width="11.28515625" customWidth="1"/>
    <col min="13826" max="13826" width="6.28515625" customWidth="1"/>
    <col min="13827" max="13827" width="14.85546875" customWidth="1"/>
    <col min="13828" max="13828" width="13.28515625" customWidth="1"/>
    <col min="13830" max="13830" width="0" hidden="1" customWidth="1"/>
    <col min="13831" max="13831" width="13.28515625" customWidth="1"/>
    <col min="13832" max="13832" width="13.85546875" customWidth="1"/>
    <col min="13834" max="13834" width="0" hidden="1" customWidth="1"/>
    <col min="14077" max="14077" width="2.42578125" customWidth="1"/>
    <col min="14078" max="14078" width="60.7109375" customWidth="1"/>
    <col min="14079" max="14079" width="6.5703125" customWidth="1"/>
    <col min="14080" max="14080" width="7.28515625" customWidth="1"/>
    <col min="14081" max="14081" width="11.28515625" customWidth="1"/>
    <col min="14082" max="14082" width="6.28515625" customWidth="1"/>
    <col min="14083" max="14083" width="14.85546875" customWidth="1"/>
    <col min="14084" max="14084" width="13.28515625" customWidth="1"/>
    <col min="14086" max="14086" width="0" hidden="1" customWidth="1"/>
    <col min="14087" max="14087" width="13.28515625" customWidth="1"/>
    <col min="14088" max="14088" width="13.85546875" customWidth="1"/>
    <col min="14090" max="14090" width="0" hidden="1" customWidth="1"/>
    <col min="14333" max="14333" width="2.42578125" customWidth="1"/>
    <col min="14334" max="14334" width="60.7109375" customWidth="1"/>
    <col min="14335" max="14335" width="6.5703125" customWidth="1"/>
    <col min="14336" max="14336" width="7.28515625" customWidth="1"/>
    <col min="14337" max="14337" width="11.28515625" customWidth="1"/>
    <col min="14338" max="14338" width="6.28515625" customWidth="1"/>
    <col min="14339" max="14339" width="14.85546875" customWidth="1"/>
    <col min="14340" max="14340" width="13.28515625" customWidth="1"/>
    <col min="14342" max="14342" width="0" hidden="1" customWidth="1"/>
    <col min="14343" max="14343" width="13.28515625" customWidth="1"/>
    <col min="14344" max="14344" width="13.85546875" customWidth="1"/>
    <col min="14346" max="14346" width="0" hidden="1" customWidth="1"/>
    <col min="14589" max="14589" width="2.42578125" customWidth="1"/>
    <col min="14590" max="14590" width="60.7109375" customWidth="1"/>
    <col min="14591" max="14591" width="6.5703125" customWidth="1"/>
    <col min="14592" max="14592" width="7.28515625" customWidth="1"/>
    <col min="14593" max="14593" width="11.28515625" customWidth="1"/>
    <col min="14594" max="14594" width="6.28515625" customWidth="1"/>
    <col min="14595" max="14595" width="14.85546875" customWidth="1"/>
    <col min="14596" max="14596" width="13.28515625" customWidth="1"/>
    <col min="14598" max="14598" width="0" hidden="1" customWidth="1"/>
    <col min="14599" max="14599" width="13.28515625" customWidth="1"/>
    <col min="14600" max="14600" width="13.85546875" customWidth="1"/>
    <col min="14602" max="14602" width="0" hidden="1" customWidth="1"/>
    <col min="14845" max="14845" width="2.42578125" customWidth="1"/>
    <col min="14846" max="14846" width="60.7109375" customWidth="1"/>
    <col min="14847" max="14847" width="6.5703125" customWidth="1"/>
    <col min="14848" max="14848" width="7.28515625" customWidth="1"/>
    <col min="14849" max="14849" width="11.28515625" customWidth="1"/>
    <col min="14850" max="14850" width="6.28515625" customWidth="1"/>
    <col min="14851" max="14851" width="14.85546875" customWidth="1"/>
    <col min="14852" max="14852" width="13.28515625" customWidth="1"/>
    <col min="14854" max="14854" width="0" hidden="1" customWidth="1"/>
    <col min="14855" max="14855" width="13.28515625" customWidth="1"/>
    <col min="14856" max="14856" width="13.85546875" customWidth="1"/>
    <col min="14858" max="14858" width="0" hidden="1" customWidth="1"/>
    <col min="15101" max="15101" width="2.42578125" customWidth="1"/>
    <col min="15102" max="15102" width="60.7109375" customWidth="1"/>
    <col min="15103" max="15103" width="6.5703125" customWidth="1"/>
    <col min="15104" max="15104" width="7.28515625" customWidth="1"/>
    <col min="15105" max="15105" width="11.28515625" customWidth="1"/>
    <col min="15106" max="15106" width="6.28515625" customWidth="1"/>
    <col min="15107" max="15107" width="14.85546875" customWidth="1"/>
    <col min="15108" max="15108" width="13.28515625" customWidth="1"/>
    <col min="15110" max="15110" width="0" hidden="1" customWidth="1"/>
    <col min="15111" max="15111" width="13.28515625" customWidth="1"/>
    <col min="15112" max="15112" width="13.85546875" customWidth="1"/>
    <col min="15114" max="15114" width="0" hidden="1" customWidth="1"/>
    <col min="15357" max="15357" width="2.42578125" customWidth="1"/>
    <col min="15358" max="15358" width="60.7109375" customWidth="1"/>
    <col min="15359" max="15359" width="6.5703125" customWidth="1"/>
    <col min="15360" max="15360" width="7.28515625" customWidth="1"/>
    <col min="15361" max="15361" width="11.28515625" customWidth="1"/>
    <col min="15362" max="15362" width="6.28515625" customWidth="1"/>
    <col min="15363" max="15363" width="14.85546875" customWidth="1"/>
    <col min="15364" max="15364" width="13.28515625" customWidth="1"/>
    <col min="15366" max="15366" width="0" hidden="1" customWidth="1"/>
    <col min="15367" max="15367" width="13.28515625" customWidth="1"/>
    <col min="15368" max="15368" width="13.85546875" customWidth="1"/>
    <col min="15370" max="15370" width="0" hidden="1" customWidth="1"/>
    <col min="15613" max="15613" width="2.42578125" customWidth="1"/>
    <col min="15614" max="15614" width="60.7109375" customWidth="1"/>
    <col min="15615" max="15615" width="6.5703125" customWidth="1"/>
    <col min="15616" max="15616" width="7.28515625" customWidth="1"/>
    <col min="15617" max="15617" width="11.28515625" customWidth="1"/>
    <col min="15618" max="15618" width="6.28515625" customWidth="1"/>
    <col min="15619" max="15619" width="14.85546875" customWidth="1"/>
    <col min="15620" max="15620" width="13.28515625" customWidth="1"/>
    <col min="15622" max="15622" width="0" hidden="1" customWidth="1"/>
    <col min="15623" max="15623" width="13.28515625" customWidth="1"/>
    <col min="15624" max="15624" width="13.85546875" customWidth="1"/>
    <col min="15626" max="15626" width="0" hidden="1" customWidth="1"/>
    <col min="15869" max="15869" width="2.42578125" customWidth="1"/>
    <col min="15870" max="15870" width="60.7109375" customWidth="1"/>
    <col min="15871" max="15871" width="6.5703125" customWidth="1"/>
    <col min="15872" max="15872" width="7.28515625" customWidth="1"/>
    <col min="15873" max="15873" width="11.28515625" customWidth="1"/>
    <col min="15874" max="15874" width="6.28515625" customWidth="1"/>
    <col min="15875" max="15875" width="14.85546875" customWidth="1"/>
    <col min="15876" max="15876" width="13.28515625" customWidth="1"/>
    <col min="15878" max="15878" width="0" hidden="1" customWidth="1"/>
    <col min="15879" max="15879" width="13.28515625" customWidth="1"/>
    <col min="15880" max="15880" width="13.85546875" customWidth="1"/>
    <col min="15882" max="15882" width="0" hidden="1" customWidth="1"/>
    <col min="16125" max="16125" width="2.42578125" customWidth="1"/>
    <col min="16126" max="16126" width="60.7109375" customWidth="1"/>
    <col min="16127" max="16127" width="6.5703125" customWidth="1"/>
    <col min="16128" max="16128" width="7.28515625" customWidth="1"/>
    <col min="16129" max="16129" width="11.28515625" customWidth="1"/>
    <col min="16130" max="16130" width="6.28515625" customWidth="1"/>
    <col min="16131" max="16131" width="14.85546875" customWidth="1"/>
    <col min="16132" max="16132" width="13.28515625" customWidth="1"/>
    <col min="16134" max="16134" width="0" hidden="1" customWidth="1"/>
    <col min="16135" max="16135" width="13.28515625" customWidth="1"/>
    <col min="16136" max="16136" width="13.85546875" customWidth="1"/>
    <col min="16138" max="16138" width="0" hidden="1" customWidth="1"/>
  </cols>
  <sheetData>
    <row r="1" spans="1:252" ht="15.75">
      <c r="A1" s="8"/>
      <c r="B1" s="9"/>
      <c r="C1" s="9"/>
      <c r="D1" s="9"/>
      <c r="E1" s="10"/>
      <c r="F1" s="82" t="s">
        <v>193</v>
      </c>
      <c r="G1" s="82"/>
      <c r="H1" s="82"/>
      <c r="I1" s="82"/>
      <c r="J1" s="82"/>
      <c r="K1" s="82"/>
      <c r="L1" s="82"/>
    </row>
    <row r="2" spans="1:252" ht="15.75">
      <c r="A2" s="8"/>
      <c r="B2" s="9"/>
      <c r="C2" s="9"/>
      <c r="D2" s="9"/>
      <c r="E2" s="10"/>
      <c r="F2" s="82" t="s">
        <v>194</v>
      </c>
      <c r="G2" s="82"/>
      <c r="H2" s="82"/>
      <c r="I2" s="82"/>
      <c r="J2" s="82"/>
      <c r="K2" s="82"/>
      <c r="L2" s="82"/>
    </row>
    <row r="3" spans="1:252" ht="15.75">
      <c r="A3" s="11"/>
      <c r="B3" s="12"/>
      <c r="C3" s="12"/>
      <c r="D3" s="12"/>
      <c r="E3" s="13"/>
      <c r="F3" s="83" t="s">
        <v>0</v>
      </c>
      <c r="G3" s="83"/>
      <c r="H3" s="83"/>
      <c r="I3" s="83"/>
      <c r="J3" s="83"/>
      <c r="K3" s="83"/>
      <c r="L3" s="83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spans="1:252" ht="15.75">
      <c r="A4" s="11"/>
      <c r="B4" s="12"/>
      <c r="C4" s="12"/>
      <c r="D4" s="12"/>
      <c r="E4" s="13"/>
      <c r="F4" s="73"/>
      <c r="G4" s="83" t="s">
        <v>200</v>
      </c>
      <c r="H4" s="83"/>
      <c r="I4" s="83"/>
      <c r="J4" s="83"/>
      <c r="K4" s="83"/>
      <c r="L4" s="83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</row>
    <row r="5" spans="1:252">
      <c r="A5" s="11"/>
      <c r="B5" s="14"/>
      <c r="C5" s="12"/>
      <c r="D5" s="12"/>
      <c r="E5" s="13"/>
      <c r="F5" s="19"/>
      <c r="G5" s="15"/>
      <c r="H5" s="15"/>
      <c r="I5" s="15"/>
      <c r="J5" s="15"/>
      <c r="K5" s="16"/>
      <c r="L5" s="16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</row>
    <row r="6" spans="1:252" ht="63" customHeight="1">
      <c r="A6" s="81" t="s">
        <v>197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</row>
    <row r="7" spans="1:252" ht="15.75">
      <c r="A7" s="22"/>
      <c r="B7" s="12"/>
      <c r="C7" s="12"/>
      <c r="D7" s="17"/>
      <c r="E7" s="18"/>
      <c r="F7" s="19"/>
      <c r="G7" s="15"/>
      <c r="H7" s="15"/>
      <c r="I7" s="15"/>
      <c r="J7" s="15"/>
      <c r="K7" s="16"/>
      <c r="L7" s="74" t="s">
        <v>192</v>
      </c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</row>
    <row r="8" spans="1:252" ht="15" customHeight="1">
      <c r="A8" s="84" t="s">
        <v>160</v>
      </c>
      <c r="B8" s="84" t="s">
        <v>1</v>
      </c>
      <c r="C8" s="84" t="s">
        <v>2</v>
      </c>
      <c r="D8" s="84" t="s">
        <v>3</v>
      </c>
      <c r="E8" s="86" t="s">
        <v>159</v>
      </c>
      <c r="F8" s="77" t="s">
        <v>188</v>
      </c>
      <c r="G8" s="77" t="s">
        <v>4</v>
      </c>
      <c r="H8" s="77"/>
      <c r="I8" s="77"/>
      <c r="J8" s="77"/>
      <c r="K8" s="77" t="s">
        <v>162</v>
      </c>
      <c r="L8" s="78" t="s">
        <v>163</v>
      </c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</row>
    <row r="9" spans="1:252" ht="40.5" customHeight="1">
      <c r="A9" s="85"/>
      <c r="B9" s="84"/>
      <c r="C9" s="84"/>
      <c r="D9" s="84"/>
      <c r="E9" s="86"/>
      <c r="F9" s="77"/>
      <c r="G9" s="28" t="s">
        <v>5</v>
      </c>
      <c r="H9" s="28" t="s">
        <v>6</v>
      </c>
      <c r="I9" s="28" t="s">
        <v>7</v>
      </c>
      <c r="J9" s="28" t="s">
        <v>8</v>
      </c>
      <c r="K9" s="77"/>
      <c r="L9" s="79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spans="1:252">
      <c r="A10" s="26" t="s">
        <v>161</v>
      </c>
      <c r="B10" s="23" t="s">
        <v>9</v>
      </c>
      <c r="C10" s="23" t="s">
        <v>10</v>
      </c>
      <c r="D10" s="23" t="s">
        <v>11</v>
      </c>
      <c r="E10" s="27">
        <v>2</v>
      </c>
      <c r="F10" s="24">
        <v>3</v>
      </c>
      <c r="G10" s="24">
        <v>7</v>
      </c>
      <c r="H10" s="24">
        <v>8</v>
      </c>
      <c r="I10" s="24">
        <v>9</v>
      </c>
      <c r="J10" s="24">
        <v>9</v>
      </c>
      <c r="K10" s="24">
        <v>4</v>
      </c>
      <c r="L10" s="25">
        <v>5</v>
      </c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spans="1:252" ht="38.25" customHeight="1">
      <c r="A11" s="29" t="s">
        <v>164</v>
      </c>
      <c r="B11" s="30"/>
      <c r="C11" s="30"/>
      <c r="D11" s="30"/>
      <c r="E11" s="31" t="s">
        <v>13</v>
      </c>
      <c r="F11" s="61">
        <f>F12+F16+F22+F34+F38+F26+F29+F33</f>
        <v>20170.799999999996</v>
      </c>
      <c r="G11" s="62">
        <f>G12+G16+G22+G34+G38+G26</f>
        <v>13758.373</v>
      </c>
      <c r="H11" s="62">
        <f t="shared" ref="H11:I11" si="0">H12+H16+H22+H34+H38</f>
        <v>56</v>
      </c>
      <c r="I11" s="62" t="e">
        <f t="shared" si="0"/>
        <v>#REF!</v>
      </c>
      <c r="J11" s="62">
        <v>0</v>
      </c>
      <c r="K11" s="63">
        <f>K12+K16+K22+K26+K33+K38</f>
        <v>18644.5</v>
      </c>
      <c r="L11" s="32">
        <f>K11/F11*100%</f>
        <v>0.92433121145418151</v>
      </c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</row>
    <row r="12" spans="1:252" ht="81.75" customHeight="1">
      <c r="A12" s="33" t="s">
        <v>165</v>
      </c>
      <c r="B12" s="34" t="s">
        <v>14</v>
      </c>
      <c r="C12" s="34"/>
      <c r="D12" s="34"/>
      <c r="E12" s="35" t="s">
        <v>15</v>
      </c>
      <c r="F12" s="64">
        <v>1035</v>
      </c>
      <c r="G12" s="65">
        <f t="shared" ref="G12:I12" si="1">G13</f>
        <v>929.5</v>
      </c>
      <c r="H12" s="65">
        <f t="shared" si="1"/>
        <v>0</v>
      </c>
      <c r="I12" s="65">
        <f t="shared" si="1"/>
        <v>0</v>
      </c>
      <c r="J12" s="65">
        <v>0</v>
      </c>
      <c r="K12" s="63">
        <v>989.1</v>
      </c>
      <c r="L12" s="32">
        <f t="shared" ref="L12:L75" si="2">K12/F12*100%</f>
        <v>0.95565217391304347</v>
      </c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</row>
    <row r="13" spans="1:252" ht="112.5" hidden="1">
      <c r="A13" s="36" t="s">
        <v>12</v>
      </c>
      <c r="B13" s="37" t="s">
        <v>14</v>
      </c>
      <c r="C13" s="37" t="s">
        <v>16</v>
      </c>
      <c r="D13" s="37"/>
      <c r="E13" s="38" t="s">
        <v>17</v>
      </c>
      <c r="F13" s="64">
        <f t="shared" ref="F13:I13" si="3">F15</f>
        <v>929.5</v>
      </c>
      <c r="G13" s="66">
        <f t="shared" si="3"/>
        <v>929.5</v>
      </c>
      <c r="H13" s="66">
        <f t="shared" si="3"/>
        <v>0</v>
      </c>
      <c r="I13" s="66">
        <f t="shared" si="3"/>
        <v>0</v>
      </c>
      <c r="J13" s="66">
        <v>0</v>
      </c>
      <c r="K13" s="63"/>
      <c r="L13" s="32">
        <f t="shared" si="2"/>
        <v>0</v>
      </c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</row>
    <row r="14" spans="1:252" ht="37.5" hidden="1">
      <c r="A14" s="36" t="s">
        <v>12</v>
      </c>
      <c r="B14" s="37" t="s">
        <v>14</v>
      </c>
      <c r="C14" s="37" t="s">
        <v>18</v>
      </c>
      <c r="D14" s="37"/>
      <c r="E14" s="35" t="s">
        <v>19</v>
      </c>
      <c r="F14" s="64">
        <f t="shared" ref="F14:I14" si="4">F15</f>
        <v>929.5</v>
      </c>
      <c r="G14" s="66">
        <f t="shared" si="4"/>
        <v>929.5</v>
      </c>
      <c r="H14" s="66">
        <f t="shared" si="4"/>
        <v>0</v>
      </c>
      <c r="I14" s="66">
        <f t="shared" si="4"/>
        <v>0</v>
      </c>
      <c r="J14" s="66">
        <v>0</v>
      </c>
      <c r="K14" s="63"/>
      <c r="L14" s="32">
        <f t="shared" si="2"/>
        <v>0</v>
      </c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</row>
    <row r="15" spans="1:252" ht="56.25" hidden="1">
      <c r="A15" s="36" t="s">
        <v>12</v>
      </c>
      <c r="B15" s="37" t="s">
        <v>14</v>
      </c>
      <c r="C15" s="37" t="s">
        <v>18</v>
      </c>
      <c r="D15" s="37" t="s">
        <v>20</v>
      </c>
      <c r="E15" s="38" t="s">
        <v>21</v>
      </c>
      <c r="F15" s="64">
        <f>G15+H15+I15</f>
        <v>929.5</v>
      </c>
      <c r="G15" s="66">
        <v>929.5</v>
      </c>
      <c r="H15" s="66">
        <v>0</v>
      </c>
      <c r="I15" s="66"/>
      <c r="J15" s="66">
        <v>0</v>
      </c>
      <c r="K15" s="63"/>
      <c r="L15" s="32">
        <f t="shared" si="2"/>
        <v>0</v>
      </c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</row>
    <row r="16" spans="1:252" ht="99.75" customHeight="1">
      <c r="A16" s="36" t="s">
        <v>166</v>
      </c>
      <c r="B16" s="39" t="s">
        <v>22</v>
      </c>
      <c r="C16" s="39"/>
      <c r="D16" s="39"/>
      <c r="E16" s="35" t="s">
        <v>179</v>
      </c>
      <c r="F16" s="64">
        <v>252</v>
      </c>
      <c r="G16" s="65">
        <f t="shared" ref="G16:I16" si="5">G17+G20</f>
        <v>1397.5</v>
      </c>
      <c r="H16" s="65">
        <f t="shared" si="5"/>
        <v>0</v>
      </c>
      <c r="I16" s="65">
        <f t="shared" si="5"/>
        <v>0</v>
      </c>
      <c r="J16" s="65">
        <v>0</v>
      </c>
      <c r="K16" s="63">
        <v>249.6</v>
      </c>
      <c r="L16" s="32">
        <f t="shared" si="2"/>
        <v>0.9904761904761904</v>
      </c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</row>
    <row r="17" spans="1:252" ht="41.25" hidden="1" customHeight="1">
      <c r="A17" s="40" t="s">
        <v>12</v>
      </c>
      <c r="B17" s="41" t="s">
        <v>22</v>
      </c>
      <c r="C17" s="41" t="s">
        <v>16</v>
      </c>
      <c r="D17" s="41"/>
      <c r="E17" s="38" t="s">
        <v>17</v>
      </c>
      <c r="F17" s="64">
        <f t="shared" ref="F17:I17" si="6">F18</f>
        <v>527</v>
      </c>
      <c r="G17" s="66">
        <f t="shared" si="6"/>
        <v>527</v>
      </c>
      <c r="H17" s="66">
        <f t="shared" si="6"/>
        <v>0</v>
      </c>
      <c r="I17" s="66">
        <f t="shared" si="6"/>
        <v>0</v>
      </c>
      <c r="J17" s="66">
        <v>0</v>
      </c>
      <c r="K17" s="63"/>
      <c r="L17" s="32">
        <f t="shared" si="2"/>
        <v>0</v>
      </c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</row>
    <row r="18" spans="1:252" ht="18.75" hidden="1">
      <c r="A18" s="42" t="s">
        <v>12</v>
      </c>
      <c r="B18" s="39" t="s">
        <v>22</v>
      </c>
      <c r="C18" s="39" t="s">
        <v>23</v>
      </c>
      <c r="D18" s="39"/>
      <c r="E18" s="38" t="s">
        <v>24</v>
      </c>
      <c r="F18" s="64">
        <f>G18+H18+I18</f>
        <v>527</v>
      </c>
      <c r="G18" s="66">
        <f>G19</f>
        <v>527</v>
      </c>
      <c r="H18" s="66">
        <f>H19</f>
        <v>0</v>
      </c>
      <c r="I18" s="66">
        <f>I19</f>
        <v>0</v>
      </c>
      <c r="J18" s="66">
        <v>0</v>
      </c>
      <c r="K18" s="63"/>
      <c r="L18" s="32">
        <f t="shared" si="2"/>
        <v>0</v>
      </c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</row>
    <row r="19" spans="1:252" ht="56.25" hidden="1">
      <c r="A19" s="42" t="s">
        <v>12</v>
      </c>
      <c r="B19" s="39" t="s">
        <v>22</v>
      </c>
      <c r="C19" s="39" t="s">
        <v>23</v>
      </c>
      <c r="D19" s="39">
        <v>500</v>
      </c>
      <c r="E19" s="38" t="s">
        <v>21</v>
      </c>
      <c r="F19" s="64">
        <f>G19+H19+I19</f>
        <v>527</v>
      </c>
      <c r="G19" s="66">
        <v>527</v>
      </c>
      <c r="H19" s="66">
        <v>0</v>
      </c>
      <c r="I19" s="66"/>
      <c r="J19" s="66">
        <v>0</v>
      </c>
      <c r="K19" s="63"/>
      <c r="L19" s="32">
        <f t="shared" si="2"/>
        <v>0</v>
      </c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</row>
    <row r="20" spans="1:252" ht="17.25" hidden="1" customHeight="1">
      <c r="A20" s="42" t="s">
        <v>12</v>
      </c>
      <c r="B20" s="39" t="s">
        <v>22</v>
      </c>
      <c r="C20" s="39" t="s">
        <v>25</v>
      </c>
      <c r="D20" s="39"/>
      <c r="E20" s="38" t="s">
        <v>26</v>
      </c>
      <c r="F20" s="64">
        <f t="shared" ref="F20:I20" si="7">F21</f>
        <v>870.5</v>
      </c>
      <c r="G20" s="66">
        <f t="shared" si="7"/>
        <v>870.5</v>
      </c>
      <c r="H20" s="67">
        <f t="shared" si="7"/>
        <v>0</v>
      </c>
      <c r="I20" s="67">
        <f t="shared" si="7"/>
        <v>0</v>
      </c>
      <c r="J20" s="67">
        <v>0</v>
      </c>
      <c r="K20" s="63"/>
      <c r="L20" s="32">
        <f t="shared" si="2"/>
        <v>0</v>
      </c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</row>
    <row r="21" spans="1:252" ht="56.25" hidden="1">
      <c r="A21" s="42" t="s">
        <v>12</v>
      </c>
      <c r="B21" s="39" t="s">
        <v>22</v>
      </c>
      <c r="C21" s="39" t="s">
        <v>25</v>
      </c>
      <c r="D21" s="39" t="s">
        <v>20</v>
      </c>
      <c r="E21" s="38" t="s">
        <v>21</v>
      </c>
      <c r="F21" s="64">
        <f>G21+H21+I21</f>
        <v>870.5</v>
      </c>
      <c r="G21" s="66">
        <v>870.5</v>
      </c>
      <c r="H21" s="66">
        <v>0</v>
      </c>
      <c r="I21" s="66"/>
      <c r="J21" s="66">
        <v>0</v>
      </c>
      <c r="K21" s="63"/>
      <c r="L21" s="32">
        <f t="shared" si="2"/>
        <v>0</v>
      </c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</row>
    <row r="22" spans="1:252" ht="116.25" customHeight="1">
      <c r="A22" s="33" t="s">
        <v>167</v>
      </c>
      <c r="B22" s="34" t="s">
        <v>27</v>
      </c>
      <c r="C22" s="34"/>
      <c r="D22" s="34"/>
      <c r="E22" s="35" t="s">
        <v>180</v>
      </c>
      <c r="F22" s="64">
        <v>7216.3</v>
      </c>
      <c r="G22" s="65">
        <f t="shared" ref="F22:I24" si="8">G23</f>
        <v>7628.43</v>
      </c>
      <c r="H22" s="65">
        <f t="shared" si="8"/>
        <v>56</v>
      </c>
      <c r="I22" s="65">
        <f t="shared" si="8"/>
        <v>0</v>
      </c>
      <c r="J22" s="65">
        <v>0</v>
      </c>
      <c r="K22" s="63">
        <v>6033.7</v>
      </c>
      <c r="L22" s="32">
        <f t="shared" si="2"/>
        <v>0.83612100383853216</v>
      </c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</row>
    <row r="23" spans="1:252" ht="112.5" hidden="1">
      <c r="A23" s="36" t="s">
        <v>12</v>
      </c>
      <c r="B23" s="37" t="s">
        <v>27</v>
      </c>
      <c r="C23" s="37" t="s">
        <v>16</v>
      </c>
      <c r="D23" s="37"/>
      <c r="E23" s="38" t="s">
        <v>17</v>
      </c>
      <c r="F23" s="64">
        <f t="shared" si="8"/>
        <v>7684.43</v>
      </c>
      <c r="G23" s="66">
        <f>G24</f>
        <v>7628.43</v>
      </c>
      <c r="H23" s="66">
        <f t="shared" si="8"/>
        <v>56</v>
      </c>
      <c r="I23" s="66">
        <f t="shared" si="8"/>
        <v>0</v>
      </c>
      <c r="J23" s="66">
        <v>0</v>
      </c>
      <c r="K23" s="63"/>
      <c r="L23" s="32">
        <f t="shared" si="2"/>
        <v>0</v>
      </c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</row>
    <row r="24" spans="1:252" ht="14.25" hidden="1" customHeight="1">
      <c r="A24" s="36" t="s">
        <v>12</v>
      </c>
      <c r="B24" s="37" t="s">
        <v>27</v>
      </c>
      <c r="C24" s="37" t="s">
        <v>23</v>
      </c>
      <c r="D24" s="37"/>
      <c r="E24" s="35" t="s">
        <v>24</v>
      </c>
      <c r="F24" s="64">
        <f t="shared" si="8"/>
        <v>7684.43</v>
      </c>
      <c r="G24" s="66">
        <f t="shared" si="8"/>
        <v>7628.43</v>
      </c>
      <c r="H24" s="66">
        <f t="shared" si="8"/>
        <v>56</v>
      </c>
      <c r="I24" s="66">
        <f t="shared" si="8"/>
        <v>0</v>
      </c>
      <c r="J24" s="66">
        <v>0</v>
      </c>
      <c r="K24" s="63"/>
      <c r="L24" s="32">
        <f t="shared" si="2"/>
        <v>0</v>
      </c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</row>
    <row r="25" spans="1:252" ht="56.25" hidden="1">
      <c r="A25" s="36" t="s">
        <v>12</v>
      </c>
      <c r="B25" s="37" t="s">
        <v>27</v>
      </c>
      <c r="C25" s="37" t="s">
        <v>23</v>
      </c>
      <c r="D25" s="37">
        <v>500</v>
      </c>
      <c r="E25" s="38" t="s">
        <v>21</v>
      </c>
      <c r="F25" s="64">
        <f>G25+H25+I25</f>
        <v>7684.43</v>
      </c>
      <c r="G25" s="66">
        <v>7628.43</v>
      </c>
      <c r="H25" s="66">
        <v>56</v>
      </c>
      <c r="I25" s="66"/>
      <c r="J25" s="66">
        <v>0</v>
      </c>
      <c r="K25" s="63"/>
      <c r="L25" s="32">
        <f t="shared" si="2"/>
        <v>0</v>
      </c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</row>
    <row r="26" spans="1:252" ht="99.75" customHeight="1">
      <c r="A26" s="33" t="s">
        <v>168</v>
      </c>
      <c r="B26" s="34" t="s">
        <v>28</v>
      </c>
      <c r="C26" s="37"/>
      <c r="D26" s="37"/>
      <c r="E26" s="43" t="s">
        <v>181</v>
      </c>
      <c r="F26" s="75">
        <v>61.6</v>
      </c>
      <c r="G26" s="65">
        <f>G28</f>
        <v>15.57</v>
      </c>
      <c r="H26" s="65">
        <f>H28</f>
        <v>0</v>
      </c>
      <c r="I26" s="65"/>
      <c r="J26" s="65">
        <f>J28</f>
        <v>0</v>
      </c>
      <c r="K26" s="76">
        <v>61.6</v>
      </c>
      <c r="L26" s="32">
        <f t="shared" si="2"/>
        <v>1</v>
      </c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</row>
    <row r="27" spans="1:252" ht="18.75" hidden="1">
      <c r="A27" s="33" t="s">
        <v>12</v>
      </c>
      <c r="B27" s="34" t="s">
        <v>28</v>
      </c>
      <c r="C27" s="37" t="s">
        <v>30</v>
      </c>
      <c r="D27" s="37"/>
      <c r="E27" s="43" t="s">
        <v>29</v>
      </c>
      <c r="F27" s="64">
        <f>F28</f>
        <v>15.57</v>
      </c>
      <c r="G27" s="66">
        <f>G28</f>
        <v>15.57</v>
      </c>
      <c r="H27" s="66">
        <f>H28</f>
        <v>0</v>
      </c>
      <c r="I27" s="66"/>
      <c r="J27" s="66">
        <f>J28</f>
        <v>0</v>
      </c>
      <c r="K27" s="63">
        <v>53.9</v>
      </c>
      <c r="L27" s="32">
        <f t="shared" si="2"/>
        <v>3.4617854849068719</v>
      </c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</row>
    <row r="28" spans="1:252" ht="75" hidden="1">
      <c r="A28" s="36" t="s">
        <v>12</v>
      </c>
      <c r="B28" s="37" t="s">
        <v>28</v>
      </c>
      <c r="C28" s="37" t="s">
        <v>30</v>
      </c>
      <c r="D28" s="37" t="s">
        <v>31</v>
      </c>
      <c r="E28" s="44" t="s">
        <v>32</v>
      </c>
      <c r="F28" s="64">
        <f>G28+H28+J28</f>
        <v>15.57</v>
      </c>
      <c r="G28" s="66">
        <v>15.57</v>
      </c>
      <c r="H28" s="66">
        <v>0</v>
      </c>
      <c r="I28" s="66"/>
      <c r="J28" s="66">
        <v>0</v>
      </c>
      <c r="K28" s="63">
        <v>53.9</v>
      </c>
      <c r="L28" s="32">
        <f t="shared" si="2"/>
        <v>3.4617854849068719</v>
      </c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</row>
    <row r="29" spans="1:252" ht="37.5" hidden="1">
      <c r="A29" s="33" t="s">
        <v>190</v>
      </c>
      <c r="B29" s="34" t="s">
        <v>33</v>
      </c>
      <c r="C29" s="34"/>
      <c r="D29" s="34"/>
      <c r="E29" s="35" t="s">
        <v>34</v>
      </c>
      <c r="F29" s="64">
        <v>0</v>
      </c>
      <c r="G29" s="65">
        <f>G30</f>
        <v>0</v>
      </c>
      <c r="H29" s="65">
        <v>0</v>
      </c>
      <c r="I29" s="65"/>
      <c r="J29" s="65">
        <v>0</v>
      </c>
      <c r="K29" s="63">
        <v>0</v>
      </c>
      <c r="L29" s="32">
        <v>0</v>
      </c>
    </row>
    <row r="30" spans="1:252" ht="56.25" hidden="1">
      <c r="A30" s="36" t="s">
        <v>12</v>
      </c>
      <c r="B30" s="37" t="s">
        <v>33</v>
      </c>
      <c r="C30" s="37" t="s">
        <v>35</v>
      </c>
      <c r="D30" s="37"/>
      <c r="E30" s="35" t="s">
        <v>21</v>
      </c>
      <c r="F30" s="64">
        <f>F31</f>
        <v>0</v>
      </c>
      <c r="G30" s="66">
        <f>G31</f>
        <v>0</v>
      </c>
      <c r="H30" s="66">
        <v>0</v>
      </c>
      <c r="I30" s="66"/>
      <c r="J30" s="66">
        <v>0</v>
      </c>
      <c r="K30" s="63"/>
      <c r="L30" s="32" t="e">
        <f t="shared" si="2"/>
        <v>#DIV/0!</v>
      </c>
    </row>
    <row r="31" spans="1:252" ht="18.75" hidden="1">
      <c r="A31" s="36" t="s">
        <v>12</v>
      </c>
      <c r="B31" s="37" t="s">
        <v>33</v>
      </c>
      <c r="C31" s="37" t="s">
        <v>36</v>
      </c>
      <c r="D31" s="37"/>
      <c r="E31" s="38" t="s">
        <v>37</v>
      </c>
      <c r="F31" s="64">
        <f>F32</f>
        <v>0</v>
      </c>
      <c r="G31" s="66">
        <f>G32</f>
        <v>0</v>
      </c>
      <c r="H31" s="66">
        <v>0</v>
      </c>
      <c r="I31" s="66"/>
      <c r="J31" s="66">
        <v>0</v>
      </c>
      <c r="K31" s="63"/>
      <c r="L31" s="32" t="e">
        <f t="shared" si="2"/>
        <v>#DIV/0!</v>
      </c>
    </row>
    <row r="32" spans="1:252" ht="18.75" hidden="1">
      <c r="A32" s="36" t="s">
        <v>12</v>
      </c>
      <c r="B32" s="37" t="s">
        <v>33</v>
      </c>
      <c r="C32" s="37" t="s">
        <v>36</v>
      </c>
      <c r="D32" s="37" t="s">
        <v>20</v>
      </c>
      <c r="E32" s="38" t="s">
        <v>38</v>
      </c>
      <c r="F32" s="64">
        <f>G32</f>
        <v>0</v>
      </c>
      <c r="G32" s="66">
        <v>0</v>
      </c>
      <c r="H32" s="66">
        <v>0</v>
      </c>
      <c r="I32" s="66"/>
      <c r="J32" s="66">
        <v>0</v>
      </c>
      <c r="K32" s="63"/>
      <c r="L32" s="32" t="e">
        <f t="shared" si="2"/>
        <v>#DIV/0!</v>
      </c>
    </row>
    <row r="33" spans="1:12" ht="42.75" customHeight="1">
      <c r="A33" s="36" t="s">
        <v>190</v>
      </c>
      <c r="B33" s="37"/>
      <c r="C33" s="37"/>
      <c r="D33" s="37"/>
      <c r="E33" s="43" t="s">
        <v>34</v>
      </c>
      <c r="F33" s="64">
        <v>834</v>
      </c>
      <c r="G33" s="66"/>
      <c r="H33" s="66"/>
      <c r="I33" s="66"/>
      <c r="J33" s="66"/>
      <c r="K33" s="63">
        <v>834</v>
      </c>
      <c r="L33" s="32">
        <f>K33/F33</f>
        <v>1</v>
      </c>
    </row>
    <row r="34" spans="1:12" ht="24" customHeight="1">
      <c r="A34" s="33" t="s">
        <v>169</v>
      </c>
      <c r="B34" s="34" t="s">
        <v>39</v>
      </c>
      <c r="C34" s="34"/>
      <c r="D34" s="34"/>
      <c r="E34" s="35" t="s">
        <v>40</v>
      </c>
      <c r="F34" s="64">
        <v>0</v>
      </c>
      <c r="G34" s="65">
        <f t="shared" ref="G34:I34" si="9">G35</f>
        <v>100</v>
      </c>
      <c r="H34" s="65">
        <f t="shared" si="9"/>
        <v>0</v>
      </c>
      <c r="I34" s="65">
        <f t="shared" si="9"/>
        <v>0</v>
      </c>
      <c r="J34" s="65">
        <v>0</v>
      </c>
      <c r="K34" s="63">
        <v>0</v>
      </c>
      <c r="L34" s="32">
        <v>0</v>
      </c>
    </row>
    <row r="35" spans="1:12" ht="18.75" hidden="1">
      <c r="A35" s="36" t="s">
        <v>12</v>
      </c>
      <c r="B35" s="37" t="s">
        <v>39</v>
      </c>
      <c r="C35" s="37" t="s">
        <v>41</v>
      </c>
      <c r="D35" s="37"/>
      <c r="E35" s="35" t="s">
        <v>40</v>
      </c>
      <c r="F35" s="64">
        <f t="shared" ref="F35:I35" si="10">F37</f>
        <v>100</v>
      </c>
      <c r="G35" s="66">
        <f t="shared" si="10"/>
        <v>100</v>
      </c>
      <c r="H35" s="66">
        <f t="shared" si="10"/>
        <v>0</v>
      </c>
      <c r="I35" s="66">
        <f t="shared" si="10"/>
        <v>0</v>
      </c>
      <c r="J35" s="66">
        <v>0</v>
      </c>
      <c r="K35" s="63"/>
      <c r="L35" s="32">
        <f t="shared" si="2"/>
        <v>0</v>
      </c>
    </row>
    <row r="36" spans="1:12" ht="37.5" hidden="1">
      <c r="A36" s="36" t="s">
        <v>12</v>
      </c>
      <c r="B36" s="37" t="s">
        <v>39</v>
      </c>
      <c r="C36" s="37" t="s">
        <v>42</v>
      </c>
      <c r="D36" s="37"/>
      <c r="E36" s="38" t="s">
        <v>43</v>
      </c>
      <c r="F36" s="64">
        <f t="shared" ref="F36:I36" si="11">F37</f>
        <v>100</v>
      </c>
      <c r="G36" s="66">
        <f t="shared" si="11"/>
        <v>100</v>
      </c>
      <c r="H36" s="66">
        <f t="shared" si="11"/>
        <v>0</v>
      </c>
      <c r="I36" s="66">
        <f t="shared" si="11"/>
        <v>0</v>
      </c>
      <c r="J36" s="66">
        <v>0</v>
      </c>
      <c r="K36" s="63"/>
      <c r="L36" s="32">
        <f t="shared" si="2"/>
        <v>0</v>
      </c>
    </row>
    <row r="37" spans="1:12" ht="18.75" hidden="1">
      <c r="A37" s="36" t="s">
        <v>12</v>
      </c>
      <c r="B37" s="37" t="s">
        <v>39</v>
      </c>
      <c r="C37" s="37" t="s">
        <v>42</v>
      </c>
      <c r="D37" s="37" t="s">
        <v>44</v>
      </c>
      <c r="E37" s="38" t="s">
        <v>38</v>
      </c>
      <c r="F37" s="64">
        <f>G37+H37+I37</f>
        <v>100</v>
      </c>
      <c r="G37" s="66">
        <v>100</v>
      </c>
      <c r="H37" s="66">
        <v>0</v>
      </c>
      <c r="I37" s="66"/>
      <c r="J37" s="66">
        <v>0</v>
      </c>
      <c r="K37" s="63"/>
      <c r="L37" s="32">
        <f t="shared" si="2"/>
        <v>0</v>
      </c>
    </row>
    <row r="38" spans="1:12" ht="24.75" customHeight="1">
      <c r="A38" s="33" t="s">
        <v>170</v>
      </c>
      <c r="B38" s="34" t="s">
        <v>45</v>
      </c>
      <c r="C38" s="34"/>
      <c r="D38" s="34"/>
      <c r="E38" s="35" t="s">
        <v>46</v>
      </c>
      <c r="F38" s="64">
        <v>10771.9</v>
      </c>
      <c r="G38" s="65">
        <f>G39+G42+G45+G48</f>
        <v>3687.373</v>
      </c>
      <c r="H38" s="65">
        <f>H39+H42</f>
        <v>0</v>
      </c>
      <c r="I38" s="65" t="e">
        <f>I39+I42+#REF!</f>
        <v>#REF!</v>
      </c>
      <c r="J38" s="65">
        <v>0</v>
      </c>
      <c r="K38" s="63">
        <v>10476.5</v>
      </c>
      <c r="L38" s="32">
        <f t="shared" si="2"/>
        <v>0.9725767970367345</v>
      </c>
    </row>
    <row r="39" spans="1:12" ht="40.5" hidden="1" customHeight="1">
      <c r="A39" s="36" t="s">
        <v>12</v>
      </c>
      <c r="B39" s="37" t="s">
        <v>45</v>
      </c>
      <c r="C39" s="37" t="s">
        <v>47</v>
      </c>
      <c r="D39" s="37"/>
      <c r="E39" s="35" t="s">
        <v>48</v>
      </c>
      <c r="F39" s="64">
        <f t="shared" ref="F39:I40" si="12">F40</f>
        <v>930</v>
      </c>
      <c r="G39" s="66">
        <f t="shared" si="12"/>
        <v>930</v>
      </c>
      <c r="H39" s="66">
        <f t="shared" si="12"/>
        <v>0</v>
      </c>
      <c r="I39" s="66">
        <f t="shared" si="12"/>
        <v>0</v>
      </c>
      <c r="J39" s="66">
        <v>0</v>
      </c>
      <c r="K39" s="63"/>
      <c r="L39" s="32">
        <f t="shared" si="2"/>
        <v>0</v>
      </c>
    </row>
    <row r="40" spans="1:12" ht="112.5" hidden="1">
      <c r="A40" s="36" t="s">
        <v>12</v>
      </c>
      <c r="B40" s="37" t="s">
        <v>45</v>
      </c>
      <c r="C40" s="37" t="s">
        <v>49</v>
      </c>
      <c r="D40" s="37"/>
      <c r="E40" s="38" t="s">
        <v>50</v>
      </c>
      <c r="F40" s="64">
        <f t="shared" si="12"/>
        <v>930</v>
      </c>
      <c r="G40" s="66">
        <f t="shared" si="12"/>
        <v>930</v>
      </c>
      <c r="H40" s="66">
        <f t="shared" si="12"/>
        <v>0</v>
      </c>
      <c r="I40" s="66">
        <f t="shared" si="12"/>
        <v>0</v>
      </c>
      <c r="J40" s="66">
        <v>0</v>
      </c>
      <c r="K40" s="63"/>
      <c r="L40" s="32">
        <f t="shared" si="2"/>
        <v>0</v>
      </c>
    </row>
    <row r="41" spans="1:12" ht="56.25" hidden="1">
      <c r="A41" s="36" t="s">
        <v>12</v>
      </c>
      <c r="B41" s="37" t="s">
        <v>45</v>
      </c>
      <c r="C41" s="37" t="s">
        <v>49</v>
      </c>
      <c r="D41" s="37">
        <v>500</v>
      </c>
      <c r="E41" s="38" t="s">
        <v>21</v>
      </c>
      <c r="F41" s="64">
        <f>G41+H41+I41</f>
        <v>930</v>
      </c>
      <c r="G41" s="66">
        <v>930</v>
      </c>
      <c r="H41" s="66">
        <v>0</v>
      </c>
      <c r="I41" s="66"/>
      <c r="J41" s="66">
        <v>0</v>
      </c>
      <c r="K41" s="63"/>
      <c r="L41" s="32">
        <f t="shared" si="2"/>
        <v>0</v>
      </c>
    </row>
    <row r="42" spans="1:12" ht="75" hidden="1">
      <c r="A42" s="36" t="s">
        <v>12</v>
      </c>
      <c r="B42" s="37" t="s">
        <v>45</v>
      </c>
      <c r="C42" s="37" t="s">
        <v>51</v>
      </c>
      <c r="D42" s="37"/>
      <c r="E42" s="35" t="s">
        <v>52</v>
      </c>
      <c r="F42" s="64">
        <f t="shared" ref="F42:I43" si="13">F43</f>
        <v>2692</v>
      </c>
      <c r="G42" s="66">
        <f t="shared" si="13"/>
        <v>2692</v>
      </c>
      <c r="H42" s="66">
        <f t="shared" si="13"/>
        <v>0</v>
      </c>
      <c r="I42" s="66">
        <f t="shared" si="13"/>
        <v>0</v>
      </c>
      <c r="J42" s="66">
        <v>0</v>
      </c>
      <c r="K42" s="63"/>
      <c r="L42" s="32">
        <f t="shared" si="2"/>
        <v>0</v>
      </c>
    </row>
    <row r="43" spans="1:12" ht="37.5" hidden="1">
      <c r="A43" s="36" t="s">
        <v>12</v>
      </c>
      <c r="B43" s="37" t="s">
        <v>45</v>
      </c>
      <c r="C43" s="37" t="s">
        <v>53</v>
      </c>
      <c r="D43" s="37"/>
      <c r="E43" s="38" t="s">
        <v>54</v>
      </c>
      <c r="F43" s="64">
        <f t="shared" si="13"/>
        <v>2692</v>
      </c>
      <c r="G43" s="66">
        <f t="shared" si="13"/>
        <v>2692</v>
      </c>
      <c r="H43" s="66">
        <f t="shared" si="13"/>
        <v>0</v>
      </c>
      <c r="I43" s="66">
        <f t="shared" si="13"/>
        <v>0</v>
      </c>
      <c r="J43" s="66">
        <v>0</v>
      </c>
      <c r="K43" s="63"/>
      <c r="L43" s="32">
        <f t="shared" si="2"/>
        <v>0</v>
      </c>
    </row>
    <row r="44" spans="1:12" ht="56.25" hidden="1">
      <c r="A44" s="36" t="s">
        <v>12</v>
      </c>
      <c r="B44" s="37" t="s">
        <v>45</v>
      </c>
      <c r="C44" s="37" t="s">
        <v>53</v>
      </c>
      <c r="D44" s="37">
        <v>500</v>
      </c>
      <c r="E44" s="38" t="s">
        <v>21</v>
      </c>
      <c r="F44" s="64">
        <f>G44+H44+I44</f>
        <v>2692</v>
      </c>
      <c r="G44" s="66">
        <v>2692</v>
      </c>
      <c r="H44" s="66">
        <v>0</v>
      </c>
      <c r="I44" s="66"/>
      <c r="J44" s="66">
        <v>0</v>
      </c>
      <c r="K44" s="63"/>
      <c r="L44" s="32">
        <f t="shared" si="2"/>
        <v>0</v>
      </c>
    </row>
    <row r="45" spans="1:12" ht="75" hidden="1">
      <c r="A45" s="36" t="s">
        <v>12</v>
      </c>
      <c r="B45" s="37" t="s">
        <v>45</v>
      </c>
      <c r="C45" s="37" t="s">
        <v>55</v>
      </c>
      <c r="D45" s="37"/>
      <c r="E45" s="35" t="s">
        <v>52</v>
      </c>
      <c r="F45" s="64">
        <f>F47</f>
        <v>5.3730000000000002</v>
      </c>
      <c r="G45" s="66">
        <f>G47</f>
        <v>5.3730000000000002</v>
      </c>
      <c r="H45" s="66">
        <f>H47</f>
        <v>0</v>
      </c>
      <c r="I45" s="66"/>
      <c r="J45" s="66">
        <f>J47</f>
        <v>0</v>
      </c>
      <c r="K45" s="63"/>
      <c r="L45" s="32">
        <f t="shared" si="2"/>
        <v>0</v>
      </c>
    </row>
    <row r="46" spans="1:12" ht="37.5" hidden="1">
      <c r="A46" s="36" t="s">
        <v>12</v>
      </c>
      <c r="B46" s="37" t="s">
        <v>45</v>
      </c>
      <c r="C46" s="37" t="s">
        <v>55</v>
      </c>
      <c r="D46" s="37"/>
      <c r="E46" s="38" t="s">
        <v>54</v>
      </c>
      <c r="F46" s="64">
        <f>F47</f>
        <v>5.3730000000000002</v>
      </c>
      <c r="G46" s="66">
        <f>G47</f>
        <v>5.3730000000000002</v>
      </c>
      <c r="H46" s="66">
        <f>H47</f>
        <v>0</v>
      </c>
      <c r="I46" s="66"/>
      <c r="J46" s="66">
        <f>J47</f>
        <v>0</v>
      </c>
      <c r="K46" s="63"/>
      <c r="L46" s="32">
        <f t="shared" si="2"/>
        <v>0</v>
      </c>
    </row>
    <row r="47" spans="1:12" ht="18.75" hidden="1">
      <c r="A47" s="36" t="s">
        <v>12</v>
      </c>
      <c r="B47" s="37" t="s">
        <v>45</v>
      </c>
      <c r="C47" s="37" t="s">
        <v>55</v>
      </c>
      <c r="D47" s="37" t="s">
        <v>44</v>
      </c>
      <c r="E47" s="38" t="s">
        <v>38</v>
      </c>
      <c r="F47" s="64">
        <f>G47+H47+J47</f>
        <v>5.3730000000000002</v>
      </c>
      <c r="G47" s="66">
        <v>5.3730000000000002</v>
      </c>
      <c r="H47" s="66">
        <v>0</v>
      </c>
      <c r="I47" s="66"/>
      <c r="J47" s="66">
        <v>0</v>
      </c>
      <c r="K47" s="63"/>
      <c r="L47" s="32">
        <f t="shared" si="2"/>
        <v>0</v>
      </c>
    </row>
    <row r="48" spans="1:12" ht="18.75" hidden="1">
      <c r="A48" s="36" t="s">
        <v>12</v>
      </c>
      <c r="B48" s="37" t="s">
        <v>45</v>
      </c>
      <c r="C48" s="37" t="s">
        <v>55</v>
      </c>
      <c r="D48" s="37"/>
      <c r="E48" s="43" t="s">
        <v>56</v>
      </c>
      <c r="F48" s="64">
        <f t="shared" ref="F48:H49" si="14">F49</f>
        <v>60</v>
      </c>
      <c r="G48" s="66">
        <f t="shared" si="14"/>
        <v>60</v>
      </c>
      <c r="H48" s="66">
        <f t="shared" si="14"/>
        <v>0</v>
      </c>
      <c r="I48" s="66"/>
      <c r="J48" s="66">
        <f>J49</f>
        <v>0</v>
      </c>
      <c r="K48" s="63"/>
      <c r="L48" s="32">
        <f t="shared" si="2"/>
        <v>0</v>
      </c>
    </row>
    <row r="49" spans="1:12" ht="18.75" hidden="1">
      <c r="A49" s="36" t="s">
        <v>12</v>
      </c>
      <c r="B49" s="37" t="s">
        <v>45</v>
      </c>
      <c r="C49" s="37" t="s">
        <v>55</v>
      </c>
      <c r="D49" s="37"/>
      <c r="E49" s="38" t="s">
        <v>37</v>
      </c>
      <c r="F49" s="64">
        <f t="shared" si="14"/>
        <v>60</v>
      </c>
      <c r="G49" s="66">
        <f t="shared" si="14"/>
        <v>60</v>
      </c>
      <c r="H49" s="66">
        <f t="shared" si="14"/>
        <v>0</v>
      </c>
      <c r="I49" s="66"/>
      <c r="J49" s="66">
        <f>J50</f>
        <v>0</v>
      </c>
      <c r="K49" s="63"/>
      <c r="L49" s="32">
        <f t="shared" si="2"/>
        <v>0</v>
      </c>
    </row>
    <row r="50" spans="1:12" ht="56.25" hidden="1">
      <c r="A50" s="36" t="s">
        <v>12</v>
      </c>
      <c r="B50" s="37" t="s">
        <v>45</v>
      </c>
      <c r="C50" s="37" t="s">
        <v>55</v>
      </c>
      <c r="D50" s="37" t="s">
        <v>57</v>
      </c>
      <c r="E50" s="45" t="s">
        <v>58</v>
      </c>
      <c r="F50" s="64">
        <f>G50+H50+J50</f>
        <v>60</v>
      </c>
      <c r="G50" s="66">
        <v>60</v>
      </c>
      <c r="H50" s="66">
        <v>0</v>
      </c>
      <c r="I50" s="66"/>
      <c r="J50" s="66">
        <v>0</v>
      </c>
      <c r="K50" s="63"/>
      <c r="L50" s="32">
        <f t="shared" si="2"/>
        <v>0</v>
      </c>
    </row>
    <row r="51" spans="1:12" ht="69.75" customHeight="1">
      <c r="A51" s="29" t="s">
        <v>182</v>
      </c>
      <c r="B51" s="30"/>
      <c r="C51" s="30"/>
      <c r="D51" s="30"/>
      <c r="E51" s="31" t="s">
        <v>59</v>
      </c>
      <c r="F51" s="61">
        <f>F52+F58</f>
        <v>383.2</v>
      </c>
      <c r="G51" s="68">
        <f t="shared" ref="F51:I57" si="15">G52</f>
        <v>351.06</v>
      </c>
      <c r="H51" s="68">
        <f t="shared" si="15"/>
        <v>0</v>
      </c>
      <c r="I51" s="68">
        <f t="shared" si="15"/>
        <v>0</v>
      </c>
      <c r="J51" s="68">
        <v>0</v>
      </c>
      <c r="K51" s="63">
        <f>K52+K58</f>
        <v>377.7</v>
      </c>
      <c r="L51" s="32">
        <f t="shared" si="2"/>
        <v>0.98564718162839249</v>
      </c>
    </row>
    <row r="52" spans="1:12" ht="79.5" customHeight="1">
      <c r="A52" s="36" t="s">
        <v>171</v>
      </c>
      <c r="B52" s="37" t="s">
        <v>60</v>
      </c>
      <c r="C52" s="37"/>
      <c r="D52" s="37"/>
      <c r="E52" s="46" t="s">
        <v>61</v>
      </c>
      <c r="F52" s="64">
        <v>159</v>
      </c>
      <c r="G52" s="65">
        <f>G53+G56</f>
        <v>351.06</v>
      </c>
      <c r="H52" s="65">
        <f>H56</f>
        <v>0</v>
      </c>
      <c r="I52" s="65">
        <f>I56</f>
        <v>0</v>
      </c>
      <c r="J52" s="65">
        <v>0</v>
      </c>
      <c r="K52" s="63">
        <v>153.5</v>
      </c>
      <c r="L52" s="32">
        <f t="shared" si="2"/>
        <v>0.96540880503144655</v>
      </c>
    </row>
    <row r="53" spans="1:12" ht="15" hidden="1" customHeight="1">
      <c r="A53" s="36" t="s">
        <v>22</v>
      </c>
      <c r="B53" s="37" t="s">
        <v>60</v>
      </c>
      <c r="C53" s="37" t="s">
        <v>62</v>
      </c>
      <c r="D53" s="37"/>
      <c r="E53" s="47" t="s">
        <v>40</v>
      </c>
      <c r="F53" s="64">
        <f t="shared" ref="F53:H54" si="16">F54</f>
        <v>125.06</v>
      </c>
      <c r="G53" s="66">
        <f t="shared" si="16"/>
        <v>125.06</v>
      </c>
      <c r="H53" s="66">
        <f t="shared" si="16"/>
        <v>0</v>
      </c>
      <c r="I53" s="66"/>
      <c r="J53" s="66">
        <f>J54</f>
        <v>0</v>
      </c>
      <c r="K53" s="63"/>
      <c r="L53" s="32">
        <f t="shared" si="2"/>
        <v>0</v>
      </c>
    </row>
    <row r="54" spans="1:12" ht="16.5" hidden="1" customHeight="1">
      <c r="A54" s="36" t="s">
        <v>22</v>
      </c>
      <c r="B54" s="37" t="s">
        <v>60</v>
      </c>
      <c r="C54" s="37" t="s">
        <v>62</v>
      </c>
      <c r="D54" s="37"/>
      <c r="E54" s="46" t="s">
        <v>63</v>
      </c>
      <c r="F54" s="64">
        <f t="shared" si="16"/>
        <v>125.06</v>
      </c>
      <c r="G54" s="66">
        <f t="shared" si="16"/>
        <v>125.06</v>
      </c>
      <c r="H54" s="66">
        <f t="shared" si="16"/>
        <v>0</v>
      </c>
      <c r="I54" s="66"/>
      <c r="J54" s="66">
        <f>J55</f>
        <v>0</v>
      </c>
      <c r="K54" s="63"/>
      <c r="L54" s="32">
        <f t="shared" si="2"/>
        <v>0</v>
      </c>
    </row>
    <row r="55" spans="1:12" ht="18.75" hidden="1" customHeight="1">
      <c r="A55" s="36" t="s">
        <v>22</v>
      </c>
      <c r="B55" s="37" t="s">
        <v>60</v>
      </c>
      <c r="C55" s="37" t="s">
        <v>62</v>
      </c>
      <c r="D55" s="37" t="s">
        <v>20</v>
      </c>
      <c r="E55" s="38" t="s">
        <v>21</v>
      </c>
      <c r="F55" s="64">
        <f>G55+H55+J55</f>
        <v>125.06</v>
      </c>
      <c r="G55" s="66">
        <v>125.06</v>
      </c>
      <c r="H55" s="66">
        <v>0</v>
      </c>
      <c r="I55" s="66"/>
      <c r="J55" s="66">
        <v>0</v>
      </c>
      <c r="K55" s="63"/>
      <c r="L55" s="32">
        <f t="shared" si="2"/>
        <v>0</v>
      </c>
    </row>
    <row r="56" spans="1:12" ht="75" hidden="1">
      <c r="A56" s="36" t="s">
        <v>22</v>
      </c>
      <c r="B56" s="37" t="s">
        <v>60</v>
      </c>
      <c r="C56" s="37" t="s">
        <v>64</v>
      </c>
      <c r="D56" s="37"/>
      <c r="E56" s="35" t="s">
        <v>52</v>
      </c>
      <c r="F56" s="64">
        <f t="shared" si="15"/>
        <v>224.2</v>
      </c>
      <c r="G56" s="66">
        <f t="shared" si="15"/>
        <v>226</v>
      </c>
      <c r="H56" s="66">
        <f t="shared" si="15"/>
        <v>0</v>
      </c>
      <c r="I56" s="66">
        <f t="shared" si="15"/>
        <v>0</v>
      </c>
      <c r="J56" s="66">
        <v>0</v>
      </c>
      <c r="K56" s="63"/>
      <c r="L56" s="32">
        <f t="shared" si="2"/>
        <v>0</v>
      </c>
    </row>
    <row r="57" spans="1:12" ht="25.5" hidden="1" customHeight="1">
      <c r="A57" s="36" t="s">
        <v>22</v>
      </c>
      <c r="B57" s="37" t="s">
        <v>60</v>
      </c>
      <c r="C57" s="37" t="s">
        <v>65</v>
      </c>
      <c r="D57" s="37"/>
      <c r="E57" s="38" t="s">
        <v>66</v>
      </c>
      <c r="F57" s="64">
        <f t="shared" si="15"/>
        <v>224.2</v>
      </c>
      <c r="G57" s="66">
        <f t="shared" si="15"/>
        <v>226</v>
      </c>
      <c r="H57" s="66">
        <f t="shared" si="15"/>
        <v>0</v>
      </c>
      <c r="I57" s="66">
        <f t="shared" si="15"/>
        <v>0</v>
      </c>
      <c r="J57" s="66">
        <v>0</v>
      </c>
      <c r="K57" s="63"/>
      <c r="L57" s="32">
        <f t="shared" si="2"/>
        <v>0</v>
      </c>
    </row>
    <row r="58" spans="1:12" ht="75.75" customHeight="1">
      <c r="A58" s="36" t="s">
        <v>195</v>
      </c>
      <c r="B58" s="37" t="s">
        <v>60</v>
      </c>
      <c r="C58" s="37" t="s">
        <v>65</v>
      </c>
      <c r="D58" s="37" t="s">
        <v>20</v>
      </c>
      <c r="E58" s="46" t="s">
        <v>196</v>
      </c>
      <c r="F58" s="64">
        <v>224.2</v>
      </c>
      <c r="G58" s="66">
        <v>226</v>
      </c>
      <c r="H58" s="66">
        <v>0</v>
      </c>
      <c r="I58" s="66"/>
      <c r="J58" s="66">
        <v>0</v>
      </c>
      <c r="K58" s="63">
        <v>224.2</v>
      </c>
      <c r="L58" s="32">
        <f t="shared" si="2"/>
        <v>1</v>
      </c>
    </row>
    <row r="59" spans="1:12" ht="22.5" customHeight="1">
      <c r="A59" s="48" t="s">
        <v>183</v>
      </c>
      <c r="B59" s="49"/>
      <c r="C59" s="49"/>
      <c r="D59" s="49"/>
      <c r="E59" s="31" t="s">
        <v>67</v>
      </c>
      <c r="F59" s="61">
        <f>F63+F67</f>
        <v>16002.9</v>
      </c>
      <c r="G59" s="68" t="e">
        <f>#REF!+G63+G67</f>
        <v>#REF!</v>
      </c>
      <c r="H59" s="68" t="e">
        <f>#REF!+H63+H67</f>
        <v>#REF!</v>
      </c>
      <c r="I59" s="68" t="e">
        <f>#REF!+I63</f>
        <v>#REF!</v>
      </c>
      <c r="J59" s="68">
        <v>0</v>
      </c>
      <c r="K59" s="63">
        <f>K63+K67</f>
        <v>15963.5</v>
      </c>
      <c r="L59" s="32">
        <f t="shared" si="2"/>
        <v>0.99753794624724268</v>
      </c>
    </row>
    <row r="60" spans="1:12" ht="37.5" hidden="1">
      <c r="A60" s="36" t="s">
        <v>27</v>
      </c>
      <c r="B60" s="37" t="s">
        <v>68</v>
      </c>
      <c r="C60" s="37" t="s">
        <v>69</v>
      </c>
      <c r="D60" s="37"/>
      <c r="E60" s="47" t="s">
        <v>70</v>
      </c>
      <c r="F60" s="64">
        <f t="shared" ref="F60:I61" si="17">F61</f>
        <v>50.524999999999999</v>
      </c>
      <c r="G60" s="66">
        <f t="shared" si="17"/>
        <v>50.524999999999999</v>
      </c>
      <c r="H60" s="66">
        <f t="shared" si="17"/>
        <v>0</v>
      </c>
      <c r="I60" s="66">
        <f t="shared" si="17"/>
        <v>0</v>
      </c>
      <c r="J60" s="66">
        <v>0</v>
      </c>
      <c r="K60" s="63"/>
      <c r="L60" s="32">
        <f t="shared" si="2"/>
        <v>0</v>
      </c>
    </row>
    <row r="61" spans="1:12" ht="56.25" hidden="1">
      <c r="A61" s="36" t="s">
        <v>27</v>
      </c>
      <c r="B61" s="37" t="s">
        <v>68</v>
      </c>
      <c r="C61" s="37" t="s">
        <v>69</v>
      </c>
      <c r="D61" s="37"/>
      <c r="E61" s="38" t="s">
        <v>71</v>
      </c>
      <c r="F61" s="64">
        <f t="shared" si="17"/>
        <v>50.524999999999999</v>
      </c>
      <c r="G61" s="66">
        <f t="shared" si="17"/>
        <v>50.524999999999999</v>
      </c>
      <c r="H61" s="66">
        <f t="shared" si="17"/>
        <v>0</v>
      </c>
      <c r="I61" s="66">
        <f t="shared" si="17"/>
        <v>0</v>
      </c>
      <c r="J61" s="66">
        <v>0</v>
      </c>
      <c r="K61" s="63"/>
      <c r="L61" s="32">
        <f t="shared" si="2"/>
        <v>0</v>
      </c>
    </row>
    <row r="62" spans="1:12" ht="37.5" hidden="1">
      <c r="A62" s="36" t="s">
        <v>27</v>
      </c>
      <c r="B62" s="37" t="s">
        <v>68</v>
      </c>
      <c r="C62" s="37" t="s">
        <v>69</v>
      </c>
      <c r="D62" s="37" t="s">
        <v>20</v>
      </c>
      <c r="E62" s="47" t="s">
        <v>72</v>
      </c>
      <c r="F62" s="64">
        <f>G62+H62+I62</f>
        <v>50.524999999999999</v>
      </c>
      <c r="G62" s="66">
        <v>50.524999999999999</v>
      </c>
      <c r="H62" s="66">
        <v>0</v>
      </c>
      <c r="I62" s="66"/>
      <c r="J62" s="66">
        <v>0</v>
      </c>
      <c r="K62" s="63"/>
      <c r="L62" s="32">
        <f t="shared" si="2"/>
        <v>0</v>
      </c>
    </row>
    <row r="63" spans="1:12" ht="21.75" customHeight="1">
      <c r="A63" s="36" t="s">
        <v>172</v>
      </c>
      <c r="B63" s="37" t="s">
        <v>73</v>
      </c>
      <c r="C63" s="37"/>
      <c r="D63" s="37"/>
      <c r="E63" s="35" t="s">
        <v>74</v>
      </c>
      <c r="F63" s="64">
        <v>2097</v>
      </c>
      <c r="G63" s="65">
        <f t="shared" ref="F63:I65" si="18">G64</f>
        <v>2400</v>
      </c>
      <c r="H63" s="65">
        <f t="shared" si="18"/>
        <v>0</v>
      </c>
      <c r="I63" s="65">
        <f t="shared" si="18"/>
        <v>0</v>
      </c>
      <c r="J63" s="65">
        <v>0</v>
      </c>
      <c r="K63" s="63">
        <v>2062.5</v>
      </c>
      <c r="L63" s="32">
        <f t="shared" si="2"/>
        <v>0.98354792560801141</v>
      </c>
    </row>
    <row r="64" spans="1:12" ht="18.75" hidden="1">
      <c r="A64" s="36" t="s">
        <v>27</v>
      </c>
      <c r="B64" s="37" t="s">
        <v>73</v>
      </c>
      <c r="C64" s="37" t="s">
        <v>75</v>
      </c>
      <c r="D64" s="37"/>
      <c r="E64" s="35" t="s">
        <v>74</v>
      </c>
      <c r="F64" s="64">
        <f t="shared" si="18"/>
        <v>2400</v>
      </c>
      <c r="G64" s="66">
        <f t="shared" si="18"/>
        <v>2400</v>
      </c>
      <c r="H64" s="66">
        <f t="shared" si="18"/>
        <v>0</v>
      </c>
      <c r="I64" s="66">
        <f t="shared" si="18"/>
        <v>0</v>
      </c>
      <c r="J64" s="66">
        <v>0</v>
      </c>
      <c r="K64" s="63"/>
      <c r="L64" s="32">
        <f t="shared" si="2"/>
        <v>0</v>
      </c>
    </row>
    <row r="65" spans="1:12" ht="56.25" hidden="1">
      <c r="A65" s="36" t="s">
        <v>27</v>
      </c>
      <c r="B65" s="37" t="s">
        <v>73</v>
      </c>
      <c r="C65" s="37" t="s">
        <v>75</v>
      </c>
      <c r="D65" s="37"/>
      <c r="E65" s="35" t="s">
        <v>76</v>
      </c>
      <c r="F65" s="64">
        <f t="shared" si="18"/>
        <v>2400</v>
      </c>
      <c r="G65" s="66">
        <f t="shared" si="18"/>
        <v>2400</v>
      </c>
      <c r="H65" s="66">
        <f t="shared" si="18"/>
        <v>0</v>
      </c>
      <c r="I65" s="66">
        <f t="shared" si="18"/>
        <v>0</v>
      </c>
      <c r="J65" s="66">
        <v>0</v>
      </c>
      <c r="K65" s="63"/>
      <c r="L65" s="32">
        <f t="shared" si="2"/>
        <v>0</v>
      </c>
    </row>
    <row r="66" spans="1:12" ht="18.75" hidden="1">
      <c r="A66" s="36" t="s">
        <v>27</v>
      </c>
      <c r="B66" s="37" t="s">
        <v>73</v>
      </c>
      <c r="C66" s="37" t="s">
        <v>75</v>
      </c>
      <c r="D66" s="37" t="s">
        <v>77</v>
      </c>
      <c r="E66" s="46" t="s">
        <v>78</v>
      </c>
      <c r="F66" s="64">
        <f>G66+H66+I66</f>
        <v>2400</v>
      </c>
      <c r="G66" s="66">
        <v>2400</v>
      </c>
      <c r="H66" s="66">
        <v>0</v>
      </c>
      <c r="I66" s="66"/>
      <c r="J66" s="66">
        <v>0</v>
      </c>
      <c r="K66" s="63"/>
      <c r="L66" s="32">
        <f t="shared" si="2"/>
        <v>0</v>
      </c>
    </row>
    <row r="67" spans="1:12" ht="34.5" customHeight="1">
      <c r="A67" s="36" t="s">
        <v>173</v>
      </c>
      <c r="B67" s="37" t="s">
        <v>60</v>
      </c>
      <c r="C67" s="37"/>
      <c r="D67" s="37"/>
      <c r="E67" s="46" t="s">
        <v>79</v>
      </c>
      <c r="F67" s="64">
        <v>13905.9</v>
      </c>
      <c r="G67" s="65">
        <f>G68+G71+G73</f>
        <v>11629.6</v>
      </c>
      <c r="H67" s="65">
        <v>0</v>
      </c>
      <c r="I67" s="65"/>
      <c r="J67" s="65">
        <v>0</v>
      </c>
      <c r="K67" s="63">
        <v>13901</v>
      </c>
      <c r="L67" s="32">
        <f t="shared" si="2"/>
        <v>0.9996476315808398</v>
      </c>
    </row>
    <row r="68" spans="1:12" ht="18.75" hidden="1">
      <c r="A68" s="36" t="s">
        <v>27</v>
      </c>
      <c r="B68" s="37" t="s">
        <v>60</v>
      </c>
      <c r="C68" s="37" t="s">
        <v>80</v>
      </c>
      <c r="D68" s="37"/>
      <c r="E68" s="50" t="s">
        <v>81</v>
      </c>
      <c r="F68" s="64">
        <f>F70</f>
        <v>2000</v>
      </c>
      <c r="G68" s="66">
        <f>G70</f>
        <v>2000</v>
      </c>
      <c r="H68" s="66">
        <v>0</v>
      </c>
      <c r="I68" s="66"/>
      <c r="J68" s="66">
        <v>0</v>
      </c>
      <c r="K68" s="63"/>
      <c r="L68" s="32">
        <f t="shared" si="2"/>
        <v>0</v>
      </c>
    </row>
    <row r="69" spans="1:12" ht="18.75" hidden="1">
      <c r="A69" s="36" t="s">
        <v>27</v>
      </c>
      <c r="B69" s="37" t="s">
        <v>60</v>
      </c>
      <c r="C69" s="37" t="s">
        <v>82</v>
      </c>
      <c r="D69" s="37"/>
      <c r="E69" s="50" t="s">
        <v>83</v>
      </c>
      <c r="F69" s="64">
        <f>F70+F72</f>
        <v>5927.1</v>
      </c>
      <c r="G69" s="66">
        <f>G70+G72</f>
        <v>5927.1</v>
      </c>
      <c r="H69" s="66">
        <v>0</v>
      </c>
      <c r="I69" s="66"/>
      <c r="J69" s="66">
        <v>0</v>
      </c>
      <c r="K69" s="63"/>
      <c r="L69" s="32">
        <f t="shared" si="2"/>
        <v>0</v>
      </c>
    </row>
    <row r="70" spans="1:12" ht="18.75" hidden="1">
      <c r="A70" s="36" t="s">
        <v>27</v>
      </c>
      <c r="B70" s="37" t="s">
        <v>60</v>
      </c>
      <c r="C70" s="37" t="s">
        <v>82</v>
      </c>
      <c r="D70" s="37" t="s">
        <v>77</v>
      </c>
      <c r="E70" s="47" t="s">
        <v>78</v>
      </c>
      <c r="F70" s="64">
        <f>G70+H70</f>
        <v>2000</v>
      </c>
      <c r="G70" s="66">
        <v>2000</v>
      </c>
      <c r="H70" s="66">
        <v>0</v>
      </c>
      <c r="I70" s="66"/>
      <c r="J70" s="66">
        <v>0</v>
      </c>
      <c r="K70" s="63"/>
      <c r="L70" s="32">
        <f t="shared" si="2"/>
        <v>0</v>
      </c>
    </row>
    <row r="71" spans="1:12" ht="37.5" hidden="1">
      <c r="A71" s="36" t="s">
        <v>27</v>
      </c>
      <c r="B71" s="37" t="s">
        <v>60</v>
      </c>
      <c r="C71" s="37" t="s">
        <v>84</v>
      </c>
      <c r="D71" s="37"/>
      <c r="E71" s="46" t="s">
        <v>85</v>
      </c>
      <c r="F71" s="64">
        <f>F72</f>
        <v>3927.1</v>
      </c>
      <c r="G71" s="66">
        <f>G72</f>
        <v>3927.1</v>
      </c>
      <c r="H71" s="66">
        <f>H72</f>
        <v>0</v>
      </c>
      <c r="I71" s="66"/>
      <c r="J71" s="66">
        <f>J72</f>
        <v>0</v>
      </c>
      <c r="K71" s="63"/>
      <c r="L71" s="32">
        <f t="shared" si="2"/>
        <v>0</v>
      </c>
    </row>
    <row r="72" spans="1:12" ht="18.75" hidden="1">
      <c r="A72" s="36" t="s">
        <v>27</v>
      </c>
      <c r="B72" s="37" t="s">
        <v>60</v>
      </c>
      <c r="C72" s="37" t="s">
        <v>84</v>
      </c>
      <c r="D72" s="37" t="s">
        <v>86</v>
      </c>
      <c r="E72" s="47" t="s">
        <v>87</v>
      </c>
      <c r="F72" s="64">
        <f>G72+H72</f>
        <v>3927.1</v>
      </c>
      <c r="G72" s="66">
        <v>3927.1</v>
      </c>
      <c r="H72" s="66">
        <v>0</v>
      </c>
      <c r="I72" s="66"/>
      <c r="J72" s="66">
        <v>0</v>
      </c>
      <c r="K72" s="63"/>
      <c r="L72" s="32">
        <f t="shared" si="2"/>
        <v>0</v>
      </c>
    </row>
    <row r="73" spans="1:12" ht="56.25" hidden="1">
      <c r="A73" s="36" t="s">
        <v>27</v>
      </c>
      <c r="B73" s="37" t="s">
        <v>60</v>
      </c>
      <c r="C73" s="37" t="s">
        <v>88</v>
      </c>
      <c r="D73" s="37"/>
      <c r="E73" s="46" t="s">
        <v>89</v>
      </c>
      <c r="F73" s="64">
        <f>F74</f>
        <v>5702.5</v>
      </c>
      <c r="G73" s="66">
        <f>G74</f>
        <v>5702.5</v>
      </c>
      <c r="H73" s="66">
        <f>H74</f>
        <v>0</v>
      </c>
      <c r="I73" s="66"/>
      <c r="J73" s="66">
        <f>J74</f>
        <v>0</v>
      </c>
      <c r="K73" s="63"/>
      <c r="L73" s="32">
        <f t="shared" si="2"/>
        <v>0</v>
      </c>
    </row>
    <row r="74" spans="1:12" ht="18.75" hidden="1">
      <c r="A74" s="36" t="s">
        <v>27</v>
      </c>
      <c r="B74" s="37" t="s">
        <v>60</v>
      </c>
      <c r="C74" s="37" t="s">
        <v>88</v>
      </c>
      <c r="D74" s="37" t="s">
        <v>90</v>
      </c>
      <c r="E74" s="47" t="s">
        <v>37</v>
      </c>
      <c r="F74" s="64">
        <f>G74+H74+J74</f>
        <v>5702.5</v>
      </c>
      <c r="G74" s="66">
        <v>5702.5</v>
      </c>
      <c r="H74" s="66">
        <v>0</v>
      </c>
      <c r="I74" s="66"/>
      <c r="J74" s="66">
        <v>0</v>
      </c>
      <c r="K74" s="63"/>
      <c r="L74" s="32">
        <f t="shared" si="2"/>
        <v>0</v>
      </c>
    </row>
    <row r="75" spans="1:12" ht="42.75" customHeight="1">
      <c r="A75" s="48" t="s">
        <v>184</v>
      </c>
      <c r="B75" s="49"/>
      <c r="C75" s="49"/>
      <c r="D75" s="49"/>
      <c r="E75" s="31" t="s">
        <v>91</v>
      </c>
      <c r="F75" s="61">
        <f>F76+F89+F97+F113</f>
        <v>60907.200000000004</v>
      </c>
      <c r="G75" s="68">
        <f>G76+G89+G97</f>
        <v>81838.240300000005</v>
      </c>
      <c r="H75" s="68">
        <f>H76+H89+H97</f>
        <v>0</v>
      </c>
      <c r="I75" s="68" t="e">
        <f>I76+I89+I97</f>
        <v>#REF!</v>
      </c>
      <c r="J75" s="68">
        <v>0</v>
      </c>
      <c r="K75" s="63">
        <f>K76+K89+K97+K113</f>
        <v>58179.199999999997</v>
      </c>
      <c r="L75" s="32">
        <f t="shared" si="2"/>
        <v>0.95521054982005404</v>
      </c>
    </row>
    <row r="76" spans="1:12" ht="27" customHeight="1">
      <c r="A76" s="33" t="s">
        <v>174</v>
      </c>
      <c r="B76" s="41" t="s">
        <v>12</v>
      </c>
      <c r="C76" s="39"/>
      <c r="D76" s="39"/>
      <c r="E76" s="35" t="s">
        <v>92</v>
      </c>
      <c r="F76" s="64">
        <v>1040</v>
      </c>
      <c r="G76" s="65">
        <f>G77+G79+G81+G83+G85+G87</f>
        <v>42757.484300000004</v>
      </c>
      <c r="H76" s="65">
        <f>H77+H79+H81+H83+H85+H87</f>
        <v>0</v>
      </c>
      <c r="I76" s="65" t="e">
        <f>#REF!</f>
        <v>#REF!</v>
      </c>
      <c r="J76" s="65">
        <v>0</v>
      </c>
      <c r="K76" s="63">
        <v>1031.5999999999999</v>
      </c>
      <c r="L76" s="32">
        <f t="shared" ref="L76:L140" si="19">K76/F76*100%</f>
        <v>0.9919230769230768</v>
      </c>
    </row>
    <row r="77" spans="1:12" ht="37.5" hidden="1">
      <c r="A77" s="42" t="s">
        <v>68</v>
      </c>
      <c r="B77" s="39" t="s">
        <v>12</v>
      </c>
      <c r="C77" s="37" t="s">
        <v>93</v>
      </c>
      <c r="D77" s="39"/>
      <c r="E77" s="47" t="s">
        <v>94</v>
      </c>
      <c r="F77" s="64">
        <f>F78</f>
        <v>9000</v>
      </c>
      <c r="G77" s="66">
        <f>G78</f>
        <v>9000</v>
      </c>
      <c r="H77" s="66">
        <f>H78</f>
        <v>0</v>
      </c>
      <c r="I77" s="66"/>
      <c r="J77" s="66">
        <f>J78</f>
        <v>0</v>
      </c>
      <c r="K77" s="63"/>
      <c r="L77" s="32">
        <f t="shared" si="19"/>
        <v>0</v>
      </c>
    </row>
    <row r="78" spans="1:12" ht="36.75" hidden="1" customHeight="1">
      <c r="A78" s="42" t="s">
        <v>68</v>
      </c>
      <c r="B78" s="39" t="s">
        <v>12</v>
      </c>
      <c r="C78" s="37" t="s">
        <v>93</v>
      </c>
      <c r="D78" s="37" t="s">
        <v>77</v>
      </c>
      <c r="E78" s="45" t="s">
        <v>95</v>
      </c>
      <c r="F78" s="64">
        <f>G78+H78+J78</f>
        <v>9000</v>
      </c>
      <c r="G78" s="66">
        <v>9000</v>
      </c>
      <c r="H78" s="66">
        <v>0</v>
      </c>
      <c r="I78" s="66"/>
      <c r="J78" s="66">
        <v>0</v>
      </c>
      <c r="K78" s="63"/>
      <c r="L78" s="32">
        <f t="shared" si="19"/>
        <v>0</v>
      </c>
    </row>
    <row r="79" spans="1:12" ht="37.5" hidden="1">
      <c r="A79" s="42" t="s">
        <v>68</v>
      </c>
      <c r="B79" s="39" t="s">
        <v>12</v>
      </c>
      <c r="C79" s="37" t="s">
        <v>96</v>
      </c>
      <c r="D79" s="37"/>
      <c r="E79" s="47" t="s">
        <v>94</v>
      </c>
      <c r="F79" s="64">
        <f>F80</f>
        <v>21499.514299999999</v>
      </c>
      <c r="G79" s="66">
        <f>G80</f>
        <v>21499.514299999999</v>
      </c>
      <c r="H79" s="66">
        <f>H80</f>
        <v>0</v>
      </c>
      <c r="I79" s="66"/>
      <c r="J79" s="66">
        <f>J80</f>
        <v>0</v>
      </c>
      <c r="K79" s="63"/>
      <c r="L79" s="32">
        <f t="shared" si="19"/>
        <v>0</v>
      </c>
    </row>
    <row r="80" spans="1:12" ht="35.25" hidden="1" customHeight="1">
      <c r="A80" s="42" t="s">
        <v>68</v>
      </c>
      <c r="B80" s="39" t="s">
        <v>12</v>
      </c>
      <c r="C80" s="37" t="s">
        <v>96</v>
      </c>
      <c r="D80" s="37" t="s">
        <v>97</v>
      </c>
      <c r="E80" s="45" t="s">
        <v>98</v>
      </c>
      <c r="F80" s="64">
        <f>G80+H80+J80</f>
        <v>21499.514299999999</v>
      </c>
      <c r="G80" s="66">
        <v>21499.514299999999</v>
      </c>
      <c r="H80" s="66">
        <v>0</v>
      </c>
      <c r="I80" s="66"/>
      <c r="J80" s="66">
        <v>0</v>
      </c>
      <c r="K80" s="63"/>
      <c r="L80" s="32">
        <f t="shared" si="19"/>
        <v>0</v>
      </c>
    </row>
    <row r="81" spans="1:12" ht="37.5" hidden="1">
      <c r="A81" s="42" t="s">
        <v>68</v>
      </c>
      <c r="B81" s="39" t="s">
        <v>12</v>
      </c>
      <c r="C81" s="37" t="s">
        <v>99</v>
      </c>
      <c r="D81" s="37"/>
      <c r="E81" s="47" t="s">
        <v>94</v>
      </c>
      <c r="F81" s="64">
        <f>F82</f>
        <v>3793.1770000000001</v>
      </c>
      <c r="G81" s="66">
        <f>G82</f>
        <v>3793.1770000000001</v>
      </c>
      <c r="H81" s="66">
        <f>H82</f>
        <v>0</v>
      </c>
      <c r="I81" s="66"/>
      <c r="J81" s="66">
        <f>J82</f>
        <v>0</v>
      </c>
      <c r="K81" s="63"/>
      <c r="L81" s="32">
        <f t="shared" si="19"/>
        <v>0</v>
      </c>
    </row>
    <row r="82" spans="1:12" ht="36.75" hidden="1" customHeight="1">
      <c r="A82" s="42" t="s">
        <v>68</v>
      </c>
      <c r="B82" s="39" t="s">
        <v>12</v>
      </c>
      <c r="C82" s="37" t="s">
        <v>99</v>
      </c>
      <c r="D82" s="37" t="s">
        <v>77</v>
      </c>
      <c r="E82" s="45" t="s">
        <v>100</v>
      </c>
      <c r="F82" s="64">
        <f>G82+H82+J82</f>
        <v>3793.1770000000001</v>
      </c>
      <c r="G82" s="66">
        <v>3793.1770000000001</v>
      </c>
      <c r="H82" s="66">
        <v>0</v>
      </c>
      <c r="I82" s="66"/>
      <c r="J82" s="66">
        <v>0</v>
      </c>
      <c r="K82" s="63"/>
      <c r="L82" s="32">
        <f t="shared" si="19"/>
        <v>0</v>
      </c>
    </row>
    <row r="83" spans="1:12" ht="37.5" hidden="1">
      <c r="A83" s="42" t="s">
        <v>68</v>
      </c>
      <c r="B83" s="39" t="s">
        <v>12</v>
      </c>
      <c r="C83" s="37" t="s">
        <v>101</v>
      </c>
      <c r="D83" s="37"/>
      <c r="E83" s="47" t="s">
        <v>94</v>
      </c>
      <c r="F83" s="64">
        <f>F84</f>
        <v>7030.652</v>
      </c>
      <c r="G83" s="66">
        <f>G84</f>
        <v>7030.652</v>
      </c>
      <c r="H83" s="66">
        <f>H84</f>
        <v>0</v>
      </c>
      <c r="I83" s="66"/>
      <c r="J83" s="66">
        <f>J84</f>
        <v>0</v>
      </c>
      <c r="K83" s="63"/>
      <c r="L83" s="32">
        <f t="shared" si="19"/>
        <v>0</v>
      </c>
    </row>
    <row r="84" spans="1:12" ht="112.5" hidden="1">
      <c r="A84" s="42" t="s">
        <v>68</v>
      </c>
      <c r="B84" s="39" t="s">
        <v>12</v>
      </c>
      <c r="C84" s="37" t="s">
        <v>101</v>
      </c>
      <c r="D84" s="37" t="s">
        <v>97</v>
      </c>
      <c r="E84" s="45" t="s">
        <v>102</v>
      </c>
      <c r="F84" s="64">
        <f>G84+H84+J84</f>
        <v>7030.652</v>
      </c>
      <c r="G84" s="66">
        <v>7030.652</v>
      </c>
      <c r="H84" s="66">
        <v>0</v>
      </c>
      <c r="I84" s="66"/>
      <c r="J84" s="66">
        <v>0</v>
      </c>
      <c r="K84" s="63"/>
      <c r="L84" s="32">
        <f t="shared" si="19"/>
        <v>0</v>
      </c>
    </row>
    <row r="85" spans="1:12" ht="27" hidden="1" customHeight="1">
      <c r="A85" s="42" t="s">
        <v>68</v>
      </c>
      <c r="B85" s="39" t="s">
        <v>12</v>
      </c>
      <c r="C85" s="39">
        <v>3500200</v>
      </c>
      <c r="D85" s="37"/>
      <c r="E85" s="45" t="s">
        <v>103</v>
      </c>
      <c r="F85" s="64">
        <f>G85+H85+I85</f>
        <v>7.8E-2</v>
      </c>
      <c r="G85" s="66">
        <f t="shared" ref="G85:I85" si="20">G86</f>
        <v>7.8E-2</v>
      </c>
      <c r="H85" s="66">
        <f t="shared" si="20"/>
        <v>0</v>
      </c>
      <c r="I85" s="66">
        <f t="shared" si="20"/>
        <v>0</v>
      </c>
      <c r="J85" s="66">
        <v>0</v>
      </c>
      <c r="K85" s="63"/>
      <c r="L85" s="32">
        <f t="shared" si="19"/>
        <v>0</v>
      </c>
    </row>
    <row r="86" spans="1:12" ht="37.5" hidden="1">
      <c r="A86" s="42" t="s">
        <v>68</v>
      </c>
      <c r="B86" s="39" t="s">
        <v>12</v>
      </c>
      <c r="C86" s="39">
        <v>3500200</v>
      </c>
      <c r="D86" s="37" t="s">
        <v>20</v>
      </c>
      <c r="E86" s="47" t="s">
        <v>104</v>
      </c>
      <c r="F86" s="64">
        <f>G86+H86+I86</f>
        <v>7.8E-2</v>
      </c>
      <c r="G86" s="66">
        <v>7.8E-2</v>
      </c>
      <c r="H86" s="66">
        <v>0</v>
      </c>
      <c r="I86" s="66"/>
      <c r="J86" s="66">
        <v>0</v>
      </c>
      <c r="K86" s="63"/>
      <c r="L86" s="32">
        <f t="shared" si="19"/>
        <v>0</v>
      </c>
    </row>
    <row r="87" spans="1:12" ht="26.25" hidden="1" customHeight="1">
      <c r="A87" s="42" t="s">
        <v>68</v>
      </c>
      <c r="B87" s="39" t="s">
        <v>12</v>
      </c>
      <c r="C87" s="39">
        <v>3500200</v>
      </c>
      <c r="D87" s="37"/>
      <c r="E87" s="45" t="s">
        <v>103</v>
      </c>
      <c r="F87" s="64">
        <f>F88</f>
        <v>1434.0630000000001</v>
      </c>
      <c r="G87" s="66">
        <f>G88</f>
        <v>1434.0630000000001</v>
      </c>
      <c r="H87" s="66">
        <f>H88</f>
        <v>0</v>
      </c>
      <c r="I87" s="66"/>
      <c r="J87" s="66">
        <f>J88</f>
        <v>0</v>
      </c>
      <c r="K87" s="63"/>
      <c r="L87" s="32">
        <f t="shared" si="19"/>
        <v>0</v>
      </c>
    </row>
    <row r="88" spans="1:12" ht="18.75" hidden="1">
      <c r="A88" s="42" t="s">
        <v>68</v>
      </c>
      <c r="B88" s="39" t="s">
        <v>12</v>
      </c>
      <c r="C88" s="39">
        <v>3500200</v>
      </c>
      <c r="D88" s="37" t="s">
        <v>77</v>
      </c>
      <c r="E88" s="47" t="s">
        <v>78</v>
      </c>
      <c r="F88" s="64">
        <f>G88+H88+J88</f>
        <v>1434.0630000000001</v>
      </c>
      <c r="G88" s="66">
        <v>1434.0630000000001</v>
      </c>
      <c r="H88" s="66">
        <v>0</v>
      </c>
      <c r="I88" s="66"/>
      <c r="J88" s="66">
        <v>0</v>
      </c>
      <c r="K88" s="63"/>
      <c r="L88" s="32">
        <f t="shared" si="19"/>
        <v>0</v>
      </c>
    </row>
    <row r="89" spans="1:12" ht="25.5" customHeight="1">
      <c r="A89" s="33" t="s">
        <v>175</v>
      </c>
      <c r="B89" s="34" t="s">
        <v>14</v>
      </c>
      <c r="C89" s="39"/>
      <c r="D89" s="39"/>
      <c r="E89" s="35" t="s">
        <v>105</v>
      </c>
      <c r="F89" s="64">
        <v>10500.2</v>
      </c>
      <c r="G89" s="65">
        <f>G90+G95</f>
        <v>14862.173999999999</v>
      </c>
      <c r="H89" s="65">
        <f>H90</f>
        <v>0</v>
      </c>
      <c r="I89" s="65" t="e">
        <f>I90</f>
        <v>#REF!</v>
      </c>
      <c r="J89" s="65">
        <v>0</v>
      </c>
      <c r="K89" s="63">
        <v>7874.4</v>
      </c>
      <c r="L89" s="32">
        <f t="shared" si="19"/>
        <v>0.74992857278908964</v>
      </c>
    </row>
    <row r="90" spans="1:12" ht="37.5" hidden="1">
      <c r="A90" s="42" t="s">
        <v>68</v>
      </c>
      <c r="B90" s="37" t="s">
        <v>14</v>
      </c>
      <c r="C90" s="39">
        <v>3510000</v>
      </c>
      <c r="D90" s="39"/>
      <c r="E90" s="47" t="s">
        <v>106</v>
      </c>
      <c r="F90" s="64">
        <f>G90+H90</f>
        <v>5862.174</v>
      </c>
      <c r="G90" s="66">
        <f>G91+G93</f>
        <v>5862.174</v>
      </c>
      <c r="H90" s="66">
        <f>H91</f>
        <v>0</v>
      </c>
      <c r="I90" s="66" t="e">
        <f>#REF!</f>
        <v>#REF!</v>
      </c>
      <c r="J90" s="66">
        <v>0</v>
      </c>
      <c r="K90" s="63"/>
      <c r="L90" s="32">
        <f t="shared" si="19"/>
        <v>0</v>
      </c>
    </row>
    <row r="91" spans="1:12" ht="37.5" hidden="1">
      <c r="A91" s="42" t="s">
        <v>68</v>
      </c>
      <c r="B91" s="37" t="s">
        <v>14</v>
      </c>
      <c r="C91" s="39">
        <v>3510500</v>
      </c>
      <c r="D91" s="37"/>
      <c r="E91" s="47" t="s">
        <v>107</v>
      </c>
      <c r="F91" s="64">
        <f>G91+H91</f>
        <v>5862</v>
      </c>
      <c r="G91" s="66">
        <f>G92</f>
        <v>5862</v>
      </c>
      <c r="H91" s="66">
        <f>H92</f>
        <v>0</v>
      </c>
      <c r="I91" s="66"/>
      <c r="J91" s="66">
        <v>0</v>
      </c>
      <c r="K91" s="63"/>
      <c r="L91" s="32">
        <f t="shared" si="19"/>
        <v>0</v>
      </c>
    </row>
    <row r="92" spans="1:12" ht="18.75" hidden="1">
      <c r="A92" s="42" t="s">
        <v>68</v>
      </c>
      <c r="B92" s="37" t="s">
        <v>14</v>
      </c>
      <c r="C92" s="39">
        <v>3510500</v>
      </c>
      <c r="D92" s="37" t="s">
        <v>20</v>
      </c>
      <c r="E92" s="47" t="s">
        <v>108</v>
      </c>
      <c r="F92" s="64">
        <f>G92+H92</f>
        <v>5862</v>
      </c>
      <c r="G92" s="66">
        <v>5862</v>
      </c>
      <c r="H92" s="66">
        <v>0</v>
      </c>
      <c r="I92" s="66"/>
      <c r="J92" s="66">
        <v>0</v>
      </c>
      <c r="K92" s="63"/>
      <c r="L92" s="32">
        <f t="shared" si="19"/>
        <v>0</v>
      </c>
    </row>
    <row r="93" spans="1:12" ht="37.5" hidden="1">
      <c r="A93" s="42" t="s">
        <v>68</v>
      </c>
      <c r="B93" s="37" t="s">
        <v>14</v>
      </c>
      <c r="C93" s="39">
        <v>3510500</v>
      </c>
      <c r="D93" s="37"/>
      <c r="E93" s="47" t="s">
        <v>104</v>
      </c>
      <c r="F93" s="64">
        <f>G93+H93+I93</f>
        <v>0.17399999999999999</v>
      </c>
      <c r="G93" s="66">
        <f>G94</f>
        <v>0.17399999999999999</v>
      </c>
      <c r="H93" s="66">
        <f>H94</f>
        <v>0</v>
      </c>
      <c r="I93" s="66">
        <f>I94</f>
        <v>0</v>
      </c>
      <c r="J93" s="66">
        <v>0</v>
      </c>
      <c r="K93" s="63"/>
      <c r="L93" s="32">
        <f t="shared" si="19"/>
        <v>0</v>
      </c>
    </row>
    <row r="94" spans="1:12" ht="18.75" hidden="1">
      <c r="A94" s="42" t="s">
        <v>68</v>
      </c>
      <c r="B94" s="37" t="s">
        <v>14</v>
      </c>
      <c r="C94" s="39">
        <v>3510500</v>
      </c>
      <c r="D94" s="37" t="s">
        <v>77</v>
      </c>
      <c r="E94" s="47" t="s">
        <v>78</v>
      </c>
      <c r="F94" s="64">
        <f>G94+H94+I94</f>
        <v>0.17399999999999999</v>
      </c>
      <c r="G94" s="66">
        <v>0.17399999999999999</v>
      </c>
      <c r="H94" s="66">
        <v>0</v>
      </c>
      <c r="I94" s="66"/>
      <c r="J94" s="66">
        <v>0</v>
      </c>
      <c r="K94" s="63"/>
      <c r="L94" s="32">
        <f t="shared" si="19"/>
        <v>0</v>
      </c>
    </row>
    <row r="95" spans="1:12" ht="37.5" hidden="1">
      <c r="A95" s="42" t="s">
        <v>68</v>
      </c>
      <c r="B95" s="37" t="s">
        <v>14</v>
      </c>
      <c r="C95" s="39">
        <v>5221000</v>
      </c>
      <c r="D95" s="37"/>
      <c r="E95" s="47" t="s">
        <v>107</v>
      </c>
      <c r="F95" s="64">
        <f>F96</f>
        <v>9000</v>
      </c>
      <c r="G95" s="66">
        <f>G96</f>
        <v>9000</v>
      </c>
      <c r="H95" s="66">
        <f>H96</f>
        <v>0</v>
      </c>
      <c r="I95" s="66"/>
      <c r="J95" s="66">
        <f>J96</f>
        <v>0</v>
      </c>
      <c r="K95" s="63"/>
      <c r="L95" s="32">
        <f t="shared" si="19"/>
        <v>0</v>
      </c>
    </row>
    <row r="96" spans="1:12" ht="37.5" hidden="1">
      <c r="A96" s="42" t="s">
        <v>68</v>
      </c>
      <c r="B96" s="37" t="s">
        <v>14</v>
      </c>
      <c r="C96" s="39">
        <v>5221000</v>
      </c>
      <c r="D96" s="37" t="s">
        <v>109</v>
      </c>
      <c r="E96" s="47" t="s">
        <v>110</v>
      </c>
      <c r="F96" s="64">
        <f>G96+H96+J96</f>
        <v>9000</v>
      </c>
      <c r="G96" s="66">
        <v>9000</v>
      </c>
      <c r="H96" s="66">
        <v>0</v>
      </c>
      <c r="I96" s="66"/>
      <c r="J96" s="66">
        <v>0</v>
      </c>
      <c r="K96" s="63"/>
      <c r="L96" s="32">
        <f t="shared" si="19"/>
        <v>0</v>
      </c>
    </row>
    <row r="97" spans="1:12" ht="27.75" customHeight="1">
      <c r="A97" s="33" t="s">
        <v>176</v>
      </c>
      <c r="B97" s="34" t="s">
        <v>22</v>
      </c>
      <c r="C97" s="34"/>
      <c r="D97" s="34"/>
      <c r="E97" s="35" t="s">
        <v>111</v>
      </c>
      <c r="F97" s="64">
        <v>29210.400000000001</v>
      </c>
      <c r="G97" s="65">
        <f>G102+G99+G100</f>
        <v>24218.582000000002</v>
      </c>
      <c r="H97" s="65">
        <f>H99</f>
        <v>0</v>
      </c>
      <c r="I97" s="65" t="e">
        <f>I102</f>
        <v>#REF!</v>
      </c>
      <c r="J97" s="65">
        <v>0</v>
      </c>
      <c r="K97" s="63">
        <v>29116.6</v>
      </c>
      <c r="L97" s="32">
        <f t="shared" si="19"/>
        <v>0.99678881494262306</v>
      </c>
    </row>
    <row r="98" spans="1:12" ht="37.5" hidden="1">
      <c r="A98" s="42" t="s">
        <v>68</v>
      </c>
      <c r="B98" s="37" t="s">
        <v>22</v>
      </c>
      <c r="C98" s="39">
        <v>4000100</v>
      </c>
      <c r="D98" s="37"/>
      <c r="E98" s="47" t="s">
        <v>112</v>
      </c>
      <c r="F98" s="64">
        <f t="shared" ref="F98:I98" si="21">F99</f>
        <v>250</v>
      </c>
      <c r="G98" s="66">
        <f t="shared" si="21"/>
        <v>250</v>
      </c>
      <c r="H98" s="66">
        <f t="shared" si="21"/>
        <v>0</v>
      </c>
      <c r="I98" s="66">
        <f t="shared" si="21"/>
        <v>0</v>
      </c>
      <c r="J98" s="66">
        <v>0</v>
      </c>
      <c r="K98" s="63"/>
      <c r="L98" s="32">
        <f t="shared" si="19"/>
        <v>0</v>
      </c>
    </row>
    <row r="99" spans="1:12" ht="56.25" hidden="1">
      <c r="A99" s="42" t="s">
        <v>68</v>
      </c>
      <c r="B99" s="37" t="s">
        <v>22</v>
      </c>
      <c r="C99" s="39">
        <v>4000100</v>
      </c>
      <c r="D99" s="37" t="s">
        <v>77</v>
      </c>
      <c r="E99" s="47" t="s">
        <v>21</v>
      </c>
      <c r="F99" s="64">
        <f>G99+H99+I99</f>
        <v>250</v>
      </c>
      <c r="G99" s="66">
        <v>250</v>
      </c>
      <c r="H99" s="66">
        <v>0</v>
      </c>
      <c r="I99" s="66"/>
      <c r="J99" s="66">
        <v>0</v>
      </c>
      <c r="K99" s="63"/>
      <c r="L99" s="32">
        <f t="shared" si="19"/>
        <v>0</v>
      </c>
    </row>
    <row r="100" spans="1:12" ht="37.5" hidden="1">
      <c r="A100" s="42" t="s">
        <v>68</v>
      </c>
      <c r="B100" s="37" t="s">
        <v>22</v>
      </c>
      <c r="C100" s="39">
        <v>4000100</v>
      </c>
      <c r="D100" s="37"/>
      <c r="E100" s="47" t="s">
        <v>112</v>
      </c>
      <c r="F100" s="64">
        <f>F101</f>
        <v>782</v>
      </c>
      <c r="G100" s="66">
        <f>G101</f>
        <v>782</v>
      </c>
      <c r="H100" s="66">
        <f>H101</f>
        <v>0</v>
      </c>
      <c r="I100" s="66"/>
      <c r="J100" s="66">
        <f>J101</f>
        <v>0</v>
      </c>
      <c r="K100" s="63"/>
      <c r="L100" s="32">
        <f t="shared" si="19"/>
        <v>0</v>
      </c>
    </row>
    <row r="101" spans="1:12" ht="56.25" hidden="1">
      <c r="A101" s="42" t="s">
        <v>68</v>
      </c>
      <c r="B101" s="37" t="s">
        <v>22</v>
      </c>
      <c r="C101" s="39">
        <v>4000100</v>
      </c>
      <c r="D101" s="37" t="s">
        <v>113</v>
      </c>
      <c r="E101" s="47" t="s">
        <v>21</v>
      </c>
      <c r="F101" s="64">
        <f>G101+H101+J101</f>
        <v>782</v>
      </c>
      <c r="G101" s="66">
        <v>782</v>
      </c>
      <c r="H101" s="66">
        <v>0</v>
      </c>
      <c r="I101" s="66"/>
      <c r="J101" s="66">
        <v>0</v>
      </c>
      <c r="K101" s="63"/>
      <c r="L101" s="32">
        <f t="shared" si="19"/>
        <v>0</v>
      </c>
    </row>
    <row r="102" spans="1:12" ht="18.75" hidden="1">
      <c r="A102" s="33" t="s">
        <v>68</v>
      </c>
      <c r="B102" s="34" t="s">
        <v>22</v>
      </c>
      <c r="C102" s="34" t="s">
        <v>114</v>
      </c>
      <c r="D102" s="34"/>
      <c r="E102" s="47" t="s">
        <v>111</v>
      </c>
      <c r="F102" s="64">
        <f>F103+F105+F107+F111+F109</f>
        <v>23186.582000000002</v>
      </c>
      <c r="G102" s="66">
        <f>G103+G105+G107+G111+G109</f>
        <v>23186.582000000002</v>
      </c>
      <c r="H102" s="66">
        <f>H103+H105+H107+H111</f>
        <v>0</v>
      </c>
      <c r="I102" s="66" t="e">
        <f>I103+#REF!+I105+I107+I111</f>
        <v>#REF!</v>
      </c>
      <c r="J102" s="66">
        <v>0</v>
      </c>
      <c r="K102" s="63"/>
      <c r="L102" s="32">
        <f t="shared" si="19"/>
        <v>0</v>
      </c>
    </row>
    <row r="103" spans="1:12" ht="18.75" hidden="1">
      <c r="A103" s="36" t="s">
        <v>68</v>
      </c>
      <c r="B103" s="37" t="s">
        <v>22</v>
      </c>
      <c r="C103" s="37" t="s">
        <v>115</v>
      </c>
      <c r="D103" s="37"/>
      <c r="E103" s="38" t="s">
        <v>116</v>
      </c>
      <c r="F103" s="64">
        <f>F104</f>
        <v>4500</v>
      </c>
      <c r="G103" s="66">
        <f t="shared" ref="G103:I103" si="22">G104</f>
        <v>4500</v>
      </c>
      <c r="H103" s="66">
        <f t="shared" si="22"/>
        <v>0</v>
      </c>
      <c r="I103" s="66">
        <f t="shared" si="22"/>
        <v>0</v>
      </c>
      <c r="J103" s="66">
        <v>0</v>
      </c>
      <c r="K103" s="63"/>
      <c r="L103" s="32">
        <f t="shared" si="19"/>
        <v>0</v>
      </c>
    </row>
    <row r="104" spans="1:12" ht="56.25" hidden="1">
      <c r="A104" s="36" t="s">
        <v>68</v>
      </c>
      <c r="B104" s="37" t="s">
        <v>22</v>
      </c>
      <c r="C104" s="37" t="s">
        <v>115</v>
      </c>
      <c r="D104" s="37" t="s">
        <v>117</v>
      </c>
      <c r="E104" s="47" t="s">
        <v>21</v>
      </c>
      <c r="F104" s="64">
        <f>G104+H104+I104</f>
        <v>4500</v>
      </c>
      <c r="G104" s="66">
        <v>4500</v>
      </c>
      <c r="H104" s="66">
        <v>0</v>
      </c>
      <c r="I104" s="66"/>
      <c r="J104" s="66">
        <v>0</v>
      </c>
      <c r="K104" s="63"/>
      <c r="L104" s="32">
        <f t="shared" si="19"/>
        <v>0</v>
      </c>
    </row>
    <row r="105" spans="1:12" ht="18.75" hidden="1">
      <c r="A105" s="36" t="s">
        <v>68</v>
      </c>
      <c r="B105" s="37" t="s">
        <v>22</v>
      </c>
      <c r="C105" s="37" t="s">
        <v>118</v>
      </c>
      <c r="D105" s="37"/>
      <c r="E105" s="38" t="s">
        <v>119</v>
      </c>
      <c r="F105" s="64">
        <f t="shared" ref="F105:I105" si="23">F106</f>
        <v>313</v>
      </c>
      <c r="G105" s="66">
        <f t="shared" si="23"/>
        <v>313</v>
      </c>
      <c r="H105" s="66">
        <f t="shared" si="23"/>
        <v>0</v>
      </c>
      <c r="I105" s="66">
        <f t="shared" si="23"/>
        <v>0</v>
      </c>
      <c r="J105" s="66">
        <v>0</v>
      </c>
      <c r="K105" s="63"/>
      <c r="L105" s="32">
        <f t="shared" si="19"/>
        <v>0</v>
      </c>
    </row>
    <row r="106" spans="1:12" ht="56.25" hidden="1">
      <c r="A106" s="36" t="s">
        <v>68</v>
      </c>
      <c r="B106" s="37" t="s">
        <v>22</v>
      </c>
      <c r="C106" s="37" t="s">
        <v>118</v>
      </c>
      <c r="D106" s="37" t="s">
        <v>120</v>
      </c>
      <c r="E106" s="47" t="s">
        <v>21</v>
      </c>
      <c r="F106" s="64">
        <f>G106+H106+I106</f>
        <v>313</v>
      </c>
      <c r="G106" s="66">
        <v>313</v>
      </c>
      <c r="H106" s="66">
        <v>0</v>
      </c>
      <c r="I106" s="66"/>
      <c r="J106" s="66">
        <v>0</v>
      </c>
      <c r="K106" s="63"/>
      <c r="L106" s="32">
        <f t="shared" si="19"/>
        <v>0</v>
      </c>
    </row>
    <row r="107" spans="1:12" ht="37.5" hidden="1">
      <c r="A107" s="36" t="s">
        <v>68</v>
      </c>
      <c r="B107" s="37" t="s">
        <v>22</v>
      </c>
      <c r="C107" s="37" t="s">
        <v>121</v>
      </c>
      <c r="D107" s="37"/>
      <c r="E107" s="38" t="s">
        <v>122</v>
      </c>
      <c r="F107" s="64">
        <f t="shared" ref="F107:I107" si="24">F108</f>
        <v>700</v>
      </c>
      <c r="G107" s="66">
        <f>G108</f>
        <v>700</v>
      </c>
      <c r="H107" s="66">
        <f t="shared" si="24"/>
        <v>0</v>
      </c>
      <c r="I107" s="66">
        <f t="shared" si="24"/>
        <v>0</v>
      </c>
      <c r="J107" s="66">
        <v>0</v>
      </c>
      <c r="K107" s="63"/>
      <c r="L107" s="32">
        <f t="shared" si="19"/>
        <v>0</v>
      </c>
    </row>
    <row r="108" spans="1:12" ht="56.25" hidden="1">
      <c r="A108" s="36" t="s">
        <v>68</v>
      </c>
      <c r="B108" s="37" t="s">
        <v>22</v>
      </c>
      <c r="C108" s="37" t="s">
        <v>121</v>
      </c>
      <c r="D108" s="37" t="s">
        <v>123</v>
      </c>
      <c r="E108" s="47" t="s">
        <v>21</v>
      </c>
      <c r="F108" s="64">
        <f>G108+H108+I108</f>
        <v>700</v>
      </c>
      <c r="G108" s="66">
        <v>700</v>
      </c>
      <c r="H108" s="66">
        <v>0</v>
      </c>
      <c r="I108" s="66"/>
      <c r="J108" s="66">
        <v>0</v>
      </c>
      <c r="K108" s="63"/>
      <c r="L108" s="32">
        <f t="shared" si="19"/>
        <v>0</v>
      </c>
    </row>
    <row r="109" spans="1:12" ht="18.75" hidden="1">
      <c r="A109" s="36" t="s">
        <v>68</v>
      </c>
      <c r="B109" s="37" t="s">
        <v>22</v>
      </c>
      <c r="C109" s="37" t="s">
        <v>124</v>
      </c>
      <c r="D109" s="37"/>
      <c r="E109" s="47" t="s">
        <v>78</v>
      </c>
      <c r="F109" s="64">
        <f>G109+H109</f>
        <v>9013</v>
      </c>
      <c r="G109" s="66">
        <f>G110</f>
        <v>9013</v>
      </c>
      <c r="H109" s="66">
        <f>H110</f>
        <v>0</v>
      </c>
      <c r="I109" s="66"/>
      <c r="J109" s="66">
        <v>0</v>
      </c>
      <c r="K109" s="63"/>
      <c r="L109" s="32">
        <f t="shared" si="19"/>
        <v>0</v>
      </c>
    </row>
    <row r="110" spans="1:12" ht="18.75" hidden="1" customHeight="1">
      <c r="A110" s="36" t="s">
        <v>68</v>
      </c>
      <c r="B110" s="37" t="s">
        <v>22</v>
      </c>
      <c r="C110" s="37" t="s">
        <v>124</v>
      </c>
      <c r="D110" s="37" t="s">
        <v>77</v>
      </c>
      <c r="E110" s="47" t="s">
        <v>125</v>
      </c>
      <c r="F110" s="64">
        <f>G110+H110</f>
        <v>9013</v>
      </c>
      <c r="G110" s="66">
        <v>9013</v>
      </c>
      <c r="H110" s="66">
        <v>0</v>
      </c>
      <c r="I110" s="66"/>
      <c r="J110" s="66">
        <v>0</v>
      </c>
      <c r="K110" s="63"/>
      <c r="L110" s="32">
        <f t="shared" si="19"/>
        <v>0</v>
      </c>
    </row>
    <row r="111" spans="1:12" ht="22.5" hidden="1" customHeight="1">
      <c r="A111" s="36" t="s">
        <v>68</v>
      </c>
      <c r="B111" s="37" t="s">
        <v>22</v>
      </c>
      <c r="C111" s="37" t="s">
        <v>124</v>
      </c>
      <c r="D111" s="37"/>
      <c r="E111" s="47" t="s">
        <v>126</v>
      </c>
      <c r="F111" s="64">
        <f t="shared" ref="F111:I111" si="25">F112</f>
        <v>8660.5820000000003</v>
      </c>
      <c r="G111" s="66">
        <f t="shared" si="25"/>
        <v>8660.5820000000003</v>
      </c>
      <c r="H111" s="66">
        <f t="shared" si="25"/>
        <v>0</v>
      </c>
      <c r="I111" s="66">
        <f t="shared" si="25"/>
        <v>0</v>
      </c>
      <c r="J111" s="66">
        <v>0</v>
      </c>
      <c r="K111" s="63"/>
      <c r="L111" s="32">
        <f t="shared" si="19"/>
        <v>0</v>
      </c>
    </row>
    <row r="112" spans="1:12" ht="56.25" hidden="1">
      <c r="A112" s="36" t="s">
        <v>68</v>
      </c>
      <c r="B112" s="37" t="s">
        <v>22</v>
      </c>
      <c r="C112" s="37" t="s">
        <v>124</v>
      </c>
      <c r="D112" s="37" t="s">
        <v>20</v>
      </c>
      <c r="E112" s="47" t="s">
        <v>21</v>
      </c>
      <c r="F112" s="64">
        <f>G112+H112+I112</f>
        <v>8660.5820000000003</v>
      </c>
      <c r="G112" s="66">
        <v>8660.5820000000003</v>
      </c>
      <c r="H112" s="66">
        <v>0</v>
      </c>
      <c r="I112" s="66"/>
      <c r="J112" s="66">
        <v>0</v>
      </c>
      <c r="K112" s="63"/>
      <c r="L112" s="32">
        <f t="shared" si="19"/>
        <v>0</v>
      </c>
    </row>
    <row r="113" spans="1:12" ht="37.5">
      <c r="A113" s="36" t="s">
        <v>198</v>
      </c>
      <c r="B113" s="37"/>
      <c r="C113" s="37"/>
      <c r="D113" s="37"/>
      <c r="E113" s="46" t="s">
        <v>199</v>
      </c>
      <c r="F113" s="64">
        <v>20156.599999999999</v>
      </c>
      <c r="G113" s="66"/>
      <c r="H113" s="66"/>
      <c r="I113" s="66"/>
      <c r="J113" s="66"/>
      <c r="K113" s="63">
        <v>20156.599999999999</v>
      </c>
      <c r="L113" s="32"/>
    </row>
    <row r="114" spans="1:12" ht="31.5" customHeight="1">
      <c r="A114" s="48" t="s">
        <v>185</v>
      </c>
      <c r="B114" s="51"/>
      <c r="C114" s="51"/>
      <c r="D114" s="51"/>
      <c r="E114" s="31" t="s">
        <v>127</v>
      </c>
      <c r="F114" s="61">
        <f>F115</f>
        <v>608.9</v>
      </c>
      <c r="G114" s="68">
        <f>G115</f>
        <v>281</v>
      </c>
      <c r="H114" s="68">
        <f>H115</f>
        <v>0</v>
      </c>
      <c r="I114" s="68" t="e">
        <f>#REF!+#REF!+I115</f>
        <v>#REF!</v>
      </c>
      <c r="J114" s="68">
        <v>0</v>
      </c>
      <c r="K114" s="63">
        <f>K115</f>
        <v>608.9</v>
      </c>
      <c r="L114" s="32">
        <f t="shared" si="19"/>
        <v>1</v>
      </c>
    </row>
    <row r="115" spans="1:12" ht="44.25" customHeight="1">
      <c r="A115" s="36" t="s">
        <v>177</v>
      </c>
      <c r="B115" s="39" t="s">
        <v>33</v>
      </c>
      <c r="C115" s="39"/>
      <c r="D115" s="39"/>
      <c r="E115" s="35" t="s">
        <v>128</v>
      </c>
      <c r="F115" s="64">
        <v>608.9</v>
      </c>
      <c r="G115" s="66">
        <f t="shared" ref="G115:I115" si="26">G116</f>
        <v>281</v>
      </c>
      <c r="H115" s="66">
        <f>H116</f>
        <v>0</v>
      </c>
      <c r="I115" s="66" t="e">
        <f t="shared" si="26"/>
        <v>#REF!</v>
      </c>
      <c r="J115" s="66">
        <v>0</v>
      </c>
      <c r="K115" s="63">
        <v>608.9</v>
      </c>
      <c r="L115" s="32">
        <f t="shared" si="19"/>
        <v>1</v>
      </c>
    </row>
    <row r="116" spans="1:12" ht="56.25" hidden="1">
      <c r="A116" s="52" t="s">
        <v>33</v>
      </c>
      <c r="B116" s="53" t="s">
        <v>33</v>
      </c>
      <c r="C116" s="53" t="s">
        <v>129</v>
      </c>
      <c r="D116" s="53"/>
      <c r="E116" s="35" t="s">
        <v>130</v>
      </c>
      <c r="F116" s="64">
        <f>F117</f>
        <v>281</v>
      </c>
      <c r="G116" s="66">
        <f>G117</f>
        <v>281</v>
      </c>
      <c r="H116" s="66">
        <f>H117</f>
        <v>0</v>
      </c>
      <c r="I116" s="66" t="e">
        <f>#REF!</f>
        <v>#REF!</v>
      </c>
      <c r="J116" s="66">
        <v>0</v>
      </c>
      <c r="K116" s="63"/>
      <c r="L116" s="32">
        <f t="shared" si="19"/>
        <v>0</v>
      </c>
    </row>
    <row r="117" spans="1:12" ht="37.5" hidden="1">
      <c r="A117" s="52" t="s">
        <v>33</v>
      </c>
      <c r="B117" s="53" t="s">
        <v>33</v>
      </c>
      <c r="C117" s="53" t="s">
        <v>131</v>
      </c>
      <c r="D117" s="53" t="s">
        <v>132</v>
      </c>
      <c r="E117" s="47" t="s">
        <v>133</v>
      </c>
      <c r="F117" s="64">
        <f>G117+H117+I117</f>
        <v>281</v>
      </c>
      <c r="G117" s="66">
        <v>281</v>
      </c>
      <c r="H117" s="66">
        <v>0</v>
      </c>
      <c r="I117" s="66"/>
      <c r="J117" s="66">
        <v>0</v>
      </c>
      <c r="K117" s="63"/>
      <c r="L117" s="32">
        <f t="shared" si="19"/>
        <v>0</v>
      </c>
    </row>
    <row r="118" spans="1:12" ht="31.5" customHeight="1">
      <c r="A118" s="48" t="s">
        <v>186</v>
      </c>
      <c r="B118" s="51"/>
      <c r="C118" s="51"/>
      <c r="D118" s="51"/>
      <c r="E118" s="31" t="s">
        <v>189</v>
      </c>
      <c r="F118" s="61">
        <f>F119</f>
        <v>18460.2</v>
      </c>
      <c r="G118" s="68">
        <f>G119</f>
        <v>20080.155999999999</v>
      </c>
      <c r="H118" s="68">
        <f>H119</f>
        <v>0</v>
      </c>
      <c r="I118" s="68" t="e">
        <f>I119+#REF!</f>
        <v>#REF!</v>
      </c>
      <c r="J118" s="68">
        <v>0</v>
      </c>
      <c r="K118" s="63">
        <f>K119</f>
        <v>18460.2</v>
      </c>
      <c r="L118" s="32">
        <f t="shared" si="19"/>
        <v>1</v>
      </c>
    </row>
    <row r="119" spans="1:12" ht="25.5" customHeight="1">
      <c r="A119" s="36" t="s">
        <v>178</v>
      </c>
      <c r="B119" s="39" t="s">
        <v>12</v>
      </c>
      <c r="C119" s="39"/>
      <c r="D119" s="39"/>
      <c r="E119" s="35" t="s">
        <v>134</v>
      </c>
      <c r="F119" s="64">
        <v>18460.2</v>
      </c>
      <c r="G119" s="65">
        <f>G122+G127+G120</f>
        <v>20080.155999999999</v>
      </c>
      <c r="H119" s="65">
        <f>H122+H127</f>
        <v>0</v>
      </c>
      <c r="I119" s="65" t="e">
        <f>I122+#REF!</f>
        <v>#REF!</v>
      </c>
      <c r="J119" s="65">
        <v>0</v>
      </c>
      <c r="K119" s="63">
        <v>18460.2</v>
      </c>
      <c r="L119" s="32">
        <f t="shared" si="19"/>
        <v>1</v>
      </c>
    </row>
    <row r="120" spans="1:12" ht="37.5" hidden="1">
      <c r="A120" s="36" t="s">
        <v>73</v>
      </c>
      <c r="B120" s="37" t="s">
        <v>73</v>
      </c>
      <c r="C120" s="37" t="s">
        <v>135</v>
      </c>
      <c r="D120" s="37"/>
      <c r="E120" s="35" t="s">
        <v>136</v>
      </c>
      <c r="F120" s="64">
        <f>F121</f>
        <v>50.155999999999999</v>
      </c>
      <c r="G120" s="66">
        <f>G121</f>
        <v>50.155999999999999</v>
      </c>
      <c r="H120" s="66">
        <f>H121</f>
        <v>0</v>
      </c>
      <c r="I120" s="66"/>
      <c r="J120" s="66">
        <f>J121</f>
        <v>0</v>
      </c>
      <c r="K120" s="63"/>
      <c r="L120" s="32">
        <f t="shared" si="19"/>
        <v>0</v>
      </c>
    </row>
    <row r="121" spans="1:12" ht="37.5" hidden="1">
      <c r="A121" s="36" t="s">
        <v>12</v>
      </c>
      <c r="B121" s="37" t="s">
        <v>12</v>
      </c>
      <c r="C121" s="37" t="s">
        <v>135</v>
      </c>
      <c r="D121" s="37" t="s">
        <v>137</v>
      </c>
      <c r="E121" s="35" t="s">
        <v>138</v>
      </c>
      <c r="F121" s="64">
        <f>G121+H121+J121</f>
        <v>50.155999999999999</v>
      </c>
      <c r="G121" s="66">
        <v>50.155999999999999</v>
      </c>
      <c r="H121" s="66">
        <v>0</v>
      </c>
      <c r="I121" s="66"/>
      <c r="J121" s="66">
        <v>0</v>
      </c>
      <c r="K121" s="63"/>
      <c r="L121" s="32">
        <f t="shared" si="19"/>
        <v>0</v>
      </c>
    </row>
    <row r="122" spans="1:12" ht="29.25" hidden="1" customHeight="1">
      <c r="A122" s="42" t="s">
        <v>73</v>
      </c>
      <c r="B122" s="39" t="s">
        <v>12</v>
      </c>
      <c r="C122" s="39">
        <v>4400000</v>
      </c>
      <c r="D122" s="39"/>
      <c r="E122" s="35" t="s">
        <v>139</v>
      </c>
      <c r="F122" s="64">
        <f>G122+H122</f>
        <v>14700</v>
      </c>
      <c r="G122" s="66">
        <f>G123+G125</f>
        <v>14700</v>
      </c>
      <c r="H122" s="66">
        <f t="shared" ref="H122:I122" si="27">H124</f>
        <v>0</v>
      </c>
      <c r="I122" s="66" t="e">
        <f t="shared" si="27"/>
        <v>#REF!</v>
      </c>
      <c r="J122" s="66">
        <v>0</v>
      </c>
      <c r="K122" s="63"/>
      <c r="L122" s="32">
        <f t="shared" si="19"/>
        <v>0</v>
      </c>
    </row>
    <row r="123" spans="1:12" ht="56.25" hidden="1">
      <c r="A123" s="42" t="s">
        <v>73</v>
      </c>
      <c r="B123" s="39" t="s">
        <v>12</v>
      </c>
      <c r="C123" s="39">
        <v>4409900</v>
      </c>
      <c r="D123" s="39"/>
      <c r="E123" s="35" t="s">
        <v>140</v>
      </c>
      <c r="F123" s="64">
        <f>F124</f>
        <v>12515</v>
      </c>
      <c r="G123" s="66">
        <f>G124</f>
        <v>12515</v>
      </c>
      <c r="H123" s="66">
        <f>H124</f>
        <v>0</v>
      </c>
      <c r="I123" s="66"/>
      <c r="J123" s="66">
        <f>J124</f>
        <v>0</v>
      </c>
      <c r="K123" s="63"/>
      <c r="L123" s="32">
        <f t="shared" si="19"/>
        <v>0</v>
      </c>
    </row>
    <row r="124" spans="1:12" ht="75" hidden="1">
      <c r="A124" s="42" t="s">
        <v>73</v>
      </c>
      <c r="B124" s="39" t="s">
        <v>12</v>
      </c>
      <c r="C124" s="39">
        <v>4409900</v>
      </c>
      <c r="D124" s="39">
        <v>611</v>
      </c>
      <c r="E124" s="45" t="s">
        <v>141</v>
      </c>
      <c r="F124" s="64">
        <f>G124+H124+J124</f>
        <v>12515</v>
      </c>
      <c r="G124" s="66">
        <v>12515</v>
      </c>
      <c r="H124" s="66">
        <v>0</v>
      </c>
      <c r="I124" s="66" t="e">
        <f>#REF!</f>
        <v>#REF!</v>
      </c>
      <c r="J124" s="66">
        <v>0</v>
      </c>
      <c r="K124" s="63"/>
      <c r="L124" s="32">
        <f t="shared" si="19"/>
        <v>0</v>
      </c>
    </row>
    <row r="125" spans="1:12" ht="56.25" hidden="1">
      <c r="A125" s="42" t="s">
        <v>73</v>
      </c>
      <c r="B125" s="39" t="s">
        <v>12</v>
      </c>
      <c r="C125" s="39">
        <v>4409900</v>
      </c>
      <c r="D125" s="39"/>
      <c r="E125" s="35" t="s">
        <v>140</v>
      </c>
      <c r="F125" s="64">
        <f>F126</f>
        <v>2185</v>
      </c>
      <c r="G125" s="66">
        <f>G126</f>
        <v>2185</v>
      </c>
      <c r="H125" s="66">
        <f>H126</f>
        <v>0</v>
      </c>
      <c r="I125" s="66"/>
      <c r="J125" s="66">
        <f>J126</f>
        <v>0</v>
      </c>
      <c r="K125" s="63"/>
      <c r="L125" s="32">
        <f t="shared" si="19"/>
        <v>0</v>
      </c>
    </row>
    <row r="126" spans="1:12" ht="56.25" hidden="1">
      <c r="A126" s="36" t="s">
        <v>73</v>
      </c>
      <c r="B126" s="37" t="s">
        <v>12</v>
      </c>
      <c r="C126" s="39">
        <v>4409900</v>
      </c>
      <c r="D126" s="53" t="s">
        <v>57</v>
      </c>
      <c r="E126" s="38" t="s">
        <v>142</v>
      </c>
      <c r="F126" s="64">
        <f>G126+H126</f>
        <v>2185</v>
      </c>
      <c r="G126" s="66">
        <v>2185</v>
      </c>
      <c r="H126" s="66">
        <v>0</v>
      </c>
      <c r="I126" s="66"/>
      <c r="J126" s="66">
        <v>0</v>
      </c>
      <c r="K126" s="63"/>
      <c r="L126" s="32">
        <f t="shared" si="19"/>
        <v>0</v>
      </c>
    </row>
    <row r="127" spans="1:12" ht="18.75" hidden="1">
      <c r="A127" s="42" t="s">
        <v>73</v>
      </c>
      <c r="B127" s="39" t="s">
        <v>12</v>
      </c>
      <c r="C127" s="37" t="s">
        <v>143</v>
      </c>
      <c r="D127" s="53"/>
      <c r="E127" s="43" t="s">
        <v>144</v>
      </c>
      <c r="F127" s="64">
        <f>G127+H127+J127</f>
        <v>5330</v>
      </c>
      <c r="G127" s="66">
        <f>G128+G130</f>
        <v>5330</v>
      </c>
      <c r="H127" s="66">
        <f>H1155</f>
        <v>0</v>
      </c>
      <c r="I127" s="66"/>
      <c r="J127" s="66">
        <f>J128+J130</f>
        <v>0</v>
      </c>
      <c r="K127" s="63"/>
      <c r="L127" s="32">
        <f t="shared" si="19"/>
        <v>0</v>
      </c>
    </row>
    <row r="128" spans="1:12" ht="56.25" hidden="1">
      <c r="A128" s="42" t="s">
        <v>73</v>
      </c>
      <c r="B128" s="39" t="s">
        <v>12</v>
      </c>
      <c r="C128" s="39">
        <v>4429502</v>
      </c>
      <c r="D128" s="53"/>
      <c r="E128" s="35" t="s">
        <v>140</v>
      </c>
      <c r="F128" s="64">
        <f>G128+H128+J128</f>
        <v>7</v>
      </c>
      <c r="G128" s="66">
        <f>G129</f>
        <v>7</v>
      </c>
      <c r="H128" s="66">
        <f>H129</f>
        <v>0</v>
      </c>
      <c r="I128" s="66"/>
      <c r="J128" s="66">
        <f>J129</f>
        <v>0</v>
      </c>
      <c r="K128" s="63"/>
      <c r="L128" s="32">
        <f t="shared" si="19"/>
        <v>0</v>
      </c>
    </row>
    <row r="129" spans="1:12" ht="18" hidden="1" customHeight="1">
      <c r="A129" s="42" t="s">
        <v>73</v>
      </c>
      <c r="B129" s="39" t="s">
        <v>12</v>
      </c>
      <c r="C129" s="39">
        <v>4429502</v>
      </c>
      <c r="D129" s="53" t="s">
        <v>145</v>
      </c>
      <c r="E129" s="38" t="s">
        <v>146</v>
      </c>
      <c r="F129" s="64">
        <f>G129+H129+J129</f>
        <v>7</v>
      </c>
      <c r="G129" s="66">
        <v>7</v>
      </c>
      <c r="H129" s="66">
        <v>0</v>
      </c>
      <c r="I129" s="66"/>
      <c r="J129" s="66">
        <v>0</v>
      </c>
      <c r="K129" s="63"/>
      <c r="L129" s="32">
        <f t="shared" si="19"/>
        <v>0</v>
      </c>
    </row>
    <row r="130" spans="1:12" ht="56.25" hidden="1">
      <c r="A130" s="42" t="s">
        <v>73</v>
      </c>
      <c r="B130" s="39" t="s">
        <v>12</v>
      </c>
      <c r="C130" s="39">
        <v>4429900</v>
      </c>
      <c r="D130" s="39"/>
      <c r="E130" s="35" t="s">
        <v>140</v>
      </c>
      <c r="F130" s="64">
        <f>G130+H130+I130</f>
        <v>5323</v>
      </c>
      <c r="G130" s="66">
        <f>G131</f>
        <v>5323</v>
      </c>
      <c r="H130" s="66">
        <f>H131</f>
        <v>0</v>
      </c>
      <c r="I130" s="66">
        <f>I131</f>
        <v>0</v>
      </c>
      <c r="J130" s="66">
        <v>0</v>
      </c>
      <c r="K130" s="63"/>
      <c r="L130" s="32">
        <f t="shared" si="19"/>
        <v>0</v>
      </c>
    </row>
    <row r="131" spans="1:12" ht="37.5" hidden="1">
      <c r="A131" s="42" t="s">
        <v>73</v>
      </c>
      <c r="B131" s="39" t="s">
        <v>12</v>
      </c>
      <c r="C131" s="39">
        <v>4429900</v>
      </c>
      <c r="D131" s="53" t="s">
        <v>137</v>
      </c>
      <c r="E131" s="38" t="s">
        <v>146</v>
      </c>
      <c r="F131" s="64">
        <f>G131+H131+I131</f>
        <v>5323</v>
      </c>
      <c r="G131" s="66">
        <v>5323</v>
      </c>
      <c r="H131" s="66">
        <v>0</v>
      </c>
      <c r="I131" s="66"/>
      <c r="J131" s="66">
        <v>0</v>
      </c>
      <c r="K131" s="63"/>
      <c r="L131" s="32">
        <f t="shared" si="19"/>
        <v>0</v>
      </c>
    </row>
    <row r="132" spans="1:12" ht="25.5" customHeight="1">
      <c r="A132" s="54">
        <v>1000</v>
      </c>
      <c r="B132" s="51"/>
      <c r="C132" s="51"/>
      <c r="D132" s="51"/>
      <c r="E132" s="31" t="s">
        <v>147</v>
      </c>
      <c r="F132" s="61">
        <f>F133+F134</f>
        <v>1007.4</v>
      </c>
      <c r="G132" s="68">
        <f t="shared" ref="G132:I134" si="28">G133</f>
        <v>159.5</v>
      </c>
      <c r="H132" s="68">
        <f t="shared" si="28"/>
        <v>0</v>
      </c>
      <c r="I132" s="68">
        <f t="shared" si="28"/>
        <v>0</v>
      </c>
      <c r="J132" s="68">
        <v>0</v>
      </c>
      <c r="K132" s="63">
        <f>K133+K134</f>
        <v>1007.4</v>
      </c>
      <c r="L132" s="32">
        <f t="shared" si="19"/>
        <v>1</v>
      </c>
    </row>
    <row r="133" spans="1:12" ht="25.5" customHeight="1">
      <c r="A133" s="42">
        <v>1001</v>
      </c>
      <c r="B133" s="37" t="s">
        <v>12</v>
      </c>
      <c r="C133" s="53"/>
      <c r="D133" s="37"/>
      <c r="E133" s="35" t="s">
        <v>150</v>
      </c>
      <c r="F133" s="64">
        <v>977.4</v>
      </c>
      <c r="G133" s="65">
        <f t="shared" si="28"/>
        <v>159.5</v>
      </c>
      <c r="H133" s="65">
        <f t="shared" si="28"/>
        <v>0</v>
      </c>
      <c r="I133" s="65">
        <f t="shared" si="28"/>
        <v>0</v>
      </c>
      <c r="J133" s="65">
        <v>0</v>
      </c>
      <c r="K133" s="63">
        <v>977.4</v>
      </c>
      <c r="L133" s="32">
        <f t="shared" si="19"/>
        <v>1</v>
      </c>
    </row>
    <row r="134" spans="1:12" ht="24" customHeight="1">
      <c r="A134" s="42">
        <v>1003</v>
      </c>
      <c r="B134" s="37" t="s">
        <v>12</v>
      </c>
      <c r="C134" s="53"/>
      <c r="D134" s="37"/>
      <c r="E134" s="35" t="s">
        <v>191</v>
      </c>
      <c r="F134" s="64">
        <v>30</v>
      </c>
      <c r="G134" s="65">
        <f t="shared" si="28"/>
        <v>159.5</v>
      </c>
      <c r="H134" s="65">
        <f t="shared" si="28"/>
        <v>0</v>
      </c>
      <c r="I134" s="65">
        <f t="shared" si="28"/>
        <v>0</v>
      </c>
      <c r="J134" s="65">
        <v>0</v>
      </c>
      <c r="K134" s="63">
        <v>30</v>
      </c>
      <c r="L134" s="32">
        <f t="shared" ref="L134" si="29">K134/F134*100%</f>
        <v>1</v>
      </c>
    </row>
    <row r="135" spans="1:12" ht="37.5" hidden="1">
      <c r="A135" s="52" t="s">
        <v>148</v>
      </c>
      <c r="B135" s="53" t="s">
        <v>12</v>
      </c>
      <c r="C135" s="53" t="s">
        <v>149</v>
      </c>
      <c r="D135" s="53" t="s">
        <v>151</v>
      </c>
      <c r="E135" s="38" t="s">
        <v>146</v>
      </c>
      <c r="F135" s="64">
        <f>G135+H135+I135</f>
        <v>159.5</v>
      </c>
      <c r="G135" s="66">
        <v>159.5</v>
      </c>
      <c r="H135" s="66">
        <v>0</v>
      </c>
      <c r="I135" s="66"/>
      <c r="J135" s="66">
        <v>0</v>
      </c>
      <c r="K135" s="63"/>
      <c r="L135" s="32">
        <f t="shared" si="19"/>
        <v>0</v>
      </c>
    </row>
    <row r="136" spans="1:12" ht="36.75" hidden="1" customHeight="1">
      <c r="A136" s="54">
        <v>1100</v>
      </c>
      <c r="B136" s="51"/>
      <c r="C136" s="51"/>
      <c r="D136" s="51"/>
      <c r="E136" s="31" t="s">
        <v>187</v>
      </c>
      <c r="F136" s="61">
        <f t="shared" ref="F136:I139" si="30">F137</f>
        <v>0</v>
      </c>
      <c r="G136" s="68">
        <f t="shared" si="30"/>
        <v>351</v>
      </c>
      <c r="H136" s="68">
        <f t="shared" si="30"/>
        <v>0</v>
      </c>
      <c r="I136" s="68">
        <f t="shared" si="30"/>
        <v>0</v>
      </c>
      <c r="J136" s="68">
        <v>0</v>
      </c>
      <c r="K136" s="63">
        <f>K137</f>
        <v>0</v>
      </c>
      <c r="L136" s="32" t="e">
        <f t="shared" si="19"/>
        <v>#DIV/0!</v>
      </c>
    </row>
    <row r="137" spans="1:12" ht="27" hidden="1" customHeight="1">
      <c r="A137" s="42">
        <v>1101</v>
      </c>
      <c r="B137" s="37" t="s">
        <v>12</v>
      </c>
      <c r="C137" s="53"/>
      <c r="D137" s="37"/>
      <c r="E137" s="43" t="s">
        <v>152</v>
      </c>
      <c r="F137" s="64">
        <v>0</v>
      </c>
      <c r="G137" s="65">
        <f t="shared" si="30"/>
        <v>351</v>
      </c>
      <c r="H137" s="65">
        <f t="shared" si="30"/>
        <v>0</v>
      </c>
      <c r="I137" s="65">
        <f t="shared" si="30"/>
        <v>0</v>
      </c>
      <c r="J137" s="65">
        <v>0</v>
      </c>
      <c r="K137" s="63">
        <v>0</v>
      </c>
      <c r="L137" s="32" t="e">
        <f t="shared" si="19"/>
        <v>#DIV/0!</v>
      </c>
    </row>
    <row r="138" spans="1:12" ht="75" hidden="1">
      <c r="A138" s="55" t="s">
        <v>39</v>
      </c>
      <c r="B138" s="56" t="s">
        <v>12</v>
      </c>
      <c r="C138" s="56" t="s">
        <v>153</v>
      </c>
      <c r="D138" s="57"/>
      <c r="E138" s="58" t="s">
        <v>154</v>
      </c>
      <c r="F138" s="69">
        <f>G138+H138+I138</f>
        <v>351</v>
      </c>
      <c r="G138" s="66">
        <f t="shared" si="30"/>
        <v>351</v>
      </c>
      <c r="H138" s="66">
        <f t="shared" si="30"/>
        <v>0</v>
      </c>
      <c r="I138" s="66">
        <f t="shared" si="30"/>
        <v>0</v>
      </c>
      <c r="J138" s="66">
        <v>0</v>
      </c>
      <c r="K138" s="63"/>
      <c r="L138" s="32">
        <f t="shared" si="19"/>
        <v>0</v>
      </c>
    </row>
    <row r="139" spans="1:12" ht="300" hidden="1">
      <c r="A139" s="55" t="s">
        <v>39</v>
      </c>
      <c r="B139" s="56" t="s">
        <v>12</v>
      </c>
      <c r="C139" s="56" t="s">
        <v>155</v>
      </c>
      <c r="D139" s="56"/>
      <c r="E139" s="59" t="s">
        <v>156</v>
      </c>
      <c r="F139" s="69">
        <f>G139+H139+I139</f>
        <v>351</v>
      </c>
      <c r="G139" s="66">
        <f t="shared" si="30"/>
        <v>351</v>
      </c>
      <c r="H139" s="66">
        <f t="shared" si="30"/>
        <v>0</v>
      </c>
      <c r="I139" s="66">
        <f t="shared" si="30"/>
        <v>0</v>
      </c>
      <c r="J139" s="66">
        <v>0</v>
      </c>
      <c r="K139" s="63"/>
      <c r="L139" s="32">
        <f t="shared" si="19"/>
        <v>0</v>
      </c>
    </row>
    <row r="140" spans="1:12" ht="18.75" hidden="1">
      <c r="A140" s="55" t="s">
        <v>39</v>
      </c>
      <c r="B140" s="56" t="s">
        <v>12</v>
      </c>
      <c r="C140" s="56" t="s">
        <v>155</v>
      </c>
      <c r="D140" s="56" t="s">
        <v>157</v>
      </c>
      <c r="E140" s="60" t="s">
        <v>37</v>
      </c>
      <c r="F140" s="69">
        <f>G140+H140+I140</f>
        <v>351</v>
      </c>
      <c r="G140" s="66">
        <v>351</v>
      </c>
      <c r="H140" s="66">
        <v>0</v>
      </c>
      <c r="I140" s="66"/>
      <c r="J140" s="66">
        <v>0</v>
      </c>
      <c r="K140" s="63"/>
      <c r="L140" s="32">
        <f t="shared" si="19"/>
        <v>0</v>
      </c>
    </row>
    <row r="141" spans="1:12" ht="35.25" customHeight="1">
      <c r="A141" s="80" t="s">
        <v>158</v>
      </c>
      <c r="B141" s="80"/>
      <c r="C141" s="80"/>
      <c r="D141" s="80"/>
      <c r="E141" s="80"/>
      <c r="F141" s="70">
        <f>F11+F51+F59+F75+F114+F118+F132+F136</f>
        <v>117540.59999999999</v>
      </c>
      <c r="G141" s="71" t="e">
        <f>G11+G51+G59+G75+G114+G118+G132+G136</f>
        <v>#REF!</v>
      </c>
      <c r="H141" s="71" t="e">
        <f>H11+H51+H59+H75+H114+H118+H132+H136</f>
        <v>#REF!</v>
      </c>
      <c r="I141" s="71" t="e">
        <f>I11+#REF!+I51+I59+I75+I114+I118+#REF!+I132+I136</f>
        <v>#REF!</v>
      </c>
      <c r="J141" s="71">
        <v>0</v>
      </c>
      <c r="K141" s="72">
        <f>K11+K51+K59+K76+K89+K97+K114+K118+K132+K113</f>
        <v>113241.39999999997</v>
      </c>
      <c r="L141" s="21">
        <f t="shared" ref="L141" si="31">K141/F141*100%</f>
        <v>0.96342370210803729</v>
      </c>
    </row>
  </sheetData>
  <mergeCells count="15">
    <mergeCell ref="K8:K9"/>
    <mergeCell ref="L8:L9"/>
    <mergeCell ref="A141:E141"/>
    <mergeCell ref="A6:L6"/>
    <mergeCell ref="F1:L1"/>
    <mergeCell ref="F2:L2"/>
    <mergeCell ref="F3:L3"/>
    <mergeCell ref="G4:L4"/>
    <mergeCell ref="A8:A9"/>
    <mergeCell ref="B8:B9"/>
    <mergeCell ref="C8:C9"/>
    <mergeCell ref="D8:D9"/>
    <mergeCell ref="E8:E9"/>
    <mergeCell ref="F8:F9"/>
    <mergeCell ref="G8:J8"/>
  </mergeCells>
  <pageMargins left="0.41666666666666669" right="0.47101449275362317" top="0.597826086956521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2020-05-21T09:21:40Z</cp:lastPrinted>
  <dcterms:created xsi:type="dcterms:W3CDTF">2013-04-25T13:02:11Z</dcterms:created>
  <dcterms:modified xsi:type="dcterms:W3CDTF">2020-08-14T07:02:42Z</dcterms:modified>
</cp:coreProperties>
</file>